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55" windowHeight="84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<sst xmlns="http://schemas.openxmlformats.org/spreadsheetml/2006/main" count="45" uniqueCount="45">
  <si>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Налог на доходы физических лиц</t>
  </si>
  <si>
    <t>НАЛОГИ НА ИМУЩЕСТВО</t>
  </si>
  <si>
    <t>БЕЗВОЗМЕЗДНЫЕ ПОСТУПЛЕНИЯ</t>
  </si>
  <si>
    <t>НАЛОГИ НА СОВОКУПНЫЙ ДОХОД</t>
  </si>
  <si>
    <t>в том числе</t>
  </si>
  <si>
    <t>город Медынь</t>
  </si>
  <si>
    <t>Село Адуево</t>
  </si>
  <si>
    <t>Деревня Глухово</t>
  </si>
  <si>
    <t>Деревня Гусево</t>
  </si>
  <si>
    <t>Село Кременское</t>
  </si>
  <si>
    <t>Деревня михальчуково</t>
  </si>
  <si>
    <t>Село никитское</t>
  </si>
  <si>
    <t>Деревня Варваровка</t>
  </si>
  <si>
    <t>Село Передел</t>
  </si>
  <si>
    <t>Деревня Романово</t>
  </si>
  <si>
    <t>Деревня Михеево</t>
  </si>
  <si>
    <t>Деревня Брюхово</t>
  </si>
  <si>
    <t>Единый налог на вмененный доход для отдельных видов деятельности</t>
  </si>
  <si>
    <t>Бюджеты поселений</t>
  </si>
  <si>
    <t>Консолидируемый бюджет</t>
  </si>
  <si>
    <t>Налог на прибыль организаций</t>
  </si>
  <si>
    <t>Налог на имущество организаций</t>
  </si>
  <si>
    <t>Государственная пошлина по делам, рассматриваемым в судах общей юрисдикции, мировыми судьями</t>
  </si>
  <si>
    <t>НАЛОГИ НА ПРИБЫЛЬ, ДОХОДЫ</t>
  </si>
  <si>
    <t>Налог взимаемый в связи с применением упрощенной системы налогообложения</t>
  </si>
  <si>
    <t xml:space="preserve">ГОСУДАРСТВЕННАЯ ПОШЛИНА  </t>
  </si>
  <si>
    <t>НАЛОГОВЫЕ И НЕНАЛОГОВЫЕ ДОХОДЫ</t>
  </si>
  <si>
    <t>Государственная пошлина  за выдачу разрешения на установку рекламной конструкции</t>
  </si>
  <si>
    <t xml:space="preserve">НАЛОГИ НА ТОВАРЫ (РАБОТЫ, УСЛУГИ) РЕАЛИЗУЕМЫЕ НА ТЕРРИТОРИИ РОССИЙСКОЙ ФЕДЕРАЦИИ </t>
  </si>
  <si>
    <t xml:space="preserve"> </t>
  </si>
  <si>
    <t>Налог, взимемый  в связи с применением патентной системы налогообложения</t>
  </si>
  <si>
    <t>НАЛОГОВЫЕ ДОХОДЫ</t>
  </si>
  <si>
    <t>НЕНАЛОГОВЫЕ ДОХОДЫ</t>
  </si>
  <si>
    <t>ДОХОДЫ ВСЕГО</t>
  </si>
  <si>
    <t xml:space="preserve"> Акцизы по подакцизным товарам (продукции), производимым на территории Российской Федерации</t>
  </si>
  <si>
    <t xml:space="preserve">        Наименование источника дохода</t>
  </si>
  <si>
    <t>Единый сельскохозяйственный налог</t>
  </si>
  <si>
    <t>Доходы от использования имущества,находящегося в государственной  и муниципальной собственности</t>
  </si>
  <si>
    <t>Платежи при пользовании природными ресурсами</t>
  </si>
  <si>
    <t>Доходы от оказания платных услуг(работ) и компенсации затрат государства</t>
  </si>
  <si>
    <t>Доходы от продажи материальных и нематериальных активов</t>
  </si>
  <si>
    <t>Штрафы,санкции,возмещение ущерба</t>
  </si>
  <si>
    <t xml:space="preserve">Прочие неналоговый доходы </t>
  </si>
  <si>
    <t>Прочие налоги и сборы(по отмененным местным налогам и сборам)</t>
  </si>
  <si>
    <t xml:space="preserve">          Ожидаемое исполнение бюджета муниципального района                              "Медынский район"  за 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</si>
</sst>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top" wrapText="1" readingOrder="1"/>
    </xf>
    <xf numFmtId="1" fontId="4" fillId="33" borderId="11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 wrapText="1" readingOrder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left" vertical="top" wrapText="1" readingOrder="1"/>
    </xf>
    <xf numFmtId="0" fontId="4" fillId="33" borderId="11" xfId="0" applyFont="1" applyFill="1" applyBorder="1" applyAlignment="1">
      <alignment vertical="top" wrapText="1" readingOrder="1"/>
    </xf>
    <xf numFmtId="0" fontId="4" fillId="33" borderId="11" xfId="0" applyFont="1" applyFill="1" applyBorder="1" applyAlignment="1">
      <alignment vertical="center" wrapText="1" readingOrder="1"/>
    </xf>
    <xf numFmtId="4" fontId="4" fillId="33" borderId="11" xfId="0" applyNumberFormat="1" applyFont="1" applyFill="1" applyBorder="1" applyAlignment="1">
      <alignment vertical="center" wrapText="1" readingOrder="1"/>
    </xf>
    <xf numFmtId="4" fontId="0" fillId="33" borderId="11" xfId="0" applyNumberFormat="1" applyFont="1" applyFill="1" applyBorder="1" applyAlignment="1">
      <alignment horizontal="center" vertical="center" readingOrder="1"/>
    </xf>
    <xf numFmtId="2" fontId="4" fillId="33" borderId="11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4" fillId="33" borderId="11" xfId="0" applyNumberFormat="1" applyFont="1" applyFill="1" applyBorder="1" applyAlignment="1">
      <alignment horizontal="center" textRotation="90" wrapText="1"/>
    </xf>
    <xf numFmtId="1" fontId="4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4" fontId="0" fillId="33" borderId="0" xfId="0" applyNumberFormat="1" applyFill="1" applyAlignment="1">
      <alignment/>
    </xf>
    <xf numFmtId="177" fontId="0" fillId="33" borderId="0" xfId="0" applyNumberForma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textRotation="90" wrapText="1"/>
    </xf>
    <xf numFmtId="1" fontId="4" fillId="33" borderId="11" xfId="0" applyNumberFormat="1" applyFont="1" applyFill="1" applyBorder="1" applyAlignment="1">
      <alignment horizontal="center" textRotation="90" wrapText="1"/>
    </xf>
    <xf numFmtId="1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4">
      <selection activeCell="Q10" sqref="Q10"/>
    </sheetView>
  </sheetViews>
  <sheetFormatPr defaultColWidth="9.00390625" defaultRowHeight="12.75"/>
  <cols>
    <col min="1" max="1" width="70.25390625" style="20" customWidth="1"/>
    <col min="2" max="2" width="11.125" style="19" hidden="1" customWidth="1"/>
    <col min="3" max="3" width="0" style="22" hidden="1" customWidth="1"/>
    <col min="4" max="4" width="10.375" style="22" hidden="1" customWidth="1"/>
    <col min="5" max="15" width="9.25390625" style="22" hidden="1" customWidth="1"/>
    <col min="16" max="16" width="7.00390625" style="22" hidden="1" customWidth="1"/>
    <col min="17" max="17" width="16.625" style="22" customWidth="1"/>
    <col min="18" max="18" width="15.25390625" style="19" bestFit="1" customWidth="1"/>
    <col min="19" max="19" width="9.125" style="19" customWidth="1"/>
    <col min="20" max="20" width="11.00390625" style="19" bestFit="1" customWidth="1"/>
    <col min="21" max="22" width="9.125" style="19" customWidth="1"/>
    <col min="23" max="23" width="11.00390625" style="19" bestFit="1" customWidth="1"/>
    <col min="24" max="24" width="9.125" style="19" customWidth="1"/>
    <col min="25" max="25" width="18.125" style="19" customWidth="1"/>
    <col min="26" max="16384" width="9.125" style="19" customWidth="1"/>
  </cols>
  <sheetData>
    <row r="1" spans="1:17" ht="18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6" ht="12.7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7" ht="13.5" customHeight="1">
      <c r="A4" s="27" t="s">
        <v>35</v>
      </c>
      <c r="B4" s="29" t="s">
        <v>19</v>
      </c>
      <c r="C4" s="30" t="s">
        <v>18</v>
      </c>
      <c r="D4" s="31" t="s">
        <v>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2">
        <v>2023</v>
      </c>
    </row>
    <row r="5" spans="1:17" ht="25.5" customHeight="1">
      <c r="A5" s="28"/>
      <c r="B5" s="29"/>
      <c r="C5" s="30"/>
      <c r="D5" s="17" t="s">
        <v>5</v>
      </c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16</v>
      </c>
      <c r="N5" s="17" t="s">
        <v>14</v>
      </c>
      <c r="O5" s="17" t="s">
        <v>15</v>
      </c>
      <c r="P5" s="17"/>
      <c r="Q5" s="33"/>
    </row>
    <row r="6" spans="1:18" ht="12.75">
      <c r="A6" s="2" t="s">
        <v>26</v>
      </c>
      <c r="B6" s="3" t="e">
        <f>#REF!+B26+B25+#REF!+B20+B18+B13+B8+B29</f>
        <v>#REF!</v>
      </c>
      <c r="C6" s="3" t="e">
        <f>C8+C13+C18+C20+#REF!+C25+C26+C28+#REF!+C29</f>
        <v>#REF!</v>
      </c>
      <c r="D6" s="3" t="e">
        <f>D8+D13+D18+D20+#REF!+D25+D26+D28+#REF!+D29</f>
        <v>#REF!</v>
      </c>
      <c r="E6" s="3" t="e">
        <f>E8+E13+E18+E20+#REF!+E25+E26+E28+#REF!+E29</f>
        <v>#REF!</v>
      </c>
      <c r="F6" s="3" t="e">
        <f>F8+F13+F18+F20+#REF!+F25+F26+F28+#REF!+F29</f>
        <v>#REF!</v>
      </c>
      <c r="G6" s="3" t="e">
        <f>G8+G13+G18+G20+#REF!+G25+G26+G28+#REF!+G29</f>
        <v>#REF!</v>
      </c>
      <c r="H6" s="3" t="e">
        <f>H8+H13+H18+H20+#REF!+H25+H26+H28+#REF!+H29</f>
        <v>#REF!</v>
      </c>
      <c r="I6" s="3" t="e">
        <f>I8+I13+I18+I20+#REF!+I25+I26+I28+#REF!+I29</f>
        <v>#REF!</v>
      </c>
      <c r="J6" s="3" t="e">
        <f>J8+J13+J18+J20+#REF!+J25+J26+J28+#REF!+J29</f>
        <v>#REF!</v>
      </c>
      <c r="K6" s="3" t="e">
        <f>K8+K13+K18+K20+#REF!+K25+K26+K28+#REF!+K29</f>
        <v>#REF!</v>
      </c>
      <c r="L6" s="3" t="e">
        <f>L8+L13+L18+L20+#REF!+L25+L26+L28+#REF!+L29</f>
        <v>#REF!</v>
      </c>
      <c r="M6" s="3" t="e">
        <f>M8+M13+M18+M20+#REF!+M25+M26+M28+#REF!+M29</f>
        <v>#REF!</v>
      </c>
      <c r="N6" s="3" t="e">
        <f>N8+N13+N18+N20+#REF!+N25+N26+N28+#REF!+N29</f>
        <v>#REF!</v>
      </c>
      <c r="O6" s="3" t="e">
        <f>O8+O13+O18+O20+#REF!+O25+O26+O28+#REF!+O29</f>
        <v>#REF!</v>
      </c>
      <c r="P6" s="3" t="e">
        <f>P8+P13+P18+P20+#REF!+P25+P26+P28+#REF!+P29</f>
        <v>#REF!</v>
      </c>
      <c r="Q6" s="4">
        <f>Q7+Q24</f>
        <v>197655644.12</v>
      </c>
      <c r="R6" s="23"/>
    </row>
    <row r="7" spans="1:18" ht="13.5" customHeight="1">
      <c r="A7" s="2" t="s">
        <v>31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4">
        <f>Q8+Q11+Q13+Q18+Q20+Q23</f>
        <v>168385192.97</v>
      </c>
      <c r="R7" s="23"/>
    </row>
    <row r="8" spans="1:17" ht="15.75" customHeight="1">
      <c r="A8" s="2" t="s">
        <v>23</v>
      </c>
      <c r="B8" s="18">
        <f>SUM(B9+B10)</f>
        <v>17657286</v>
      </c>
      <c r="C8" s="18">
        <f aca="true" t="shared" si="0" ref="C8:Q8">C9+C10</f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4">
        <f t="shared" si="0"/>
        <v>121221177.76</v>
      </c>
    </row>
    <row r="9" spans="1:17" ht="12.75" customHeight="1">
      <c r="A9" s="5" t="s">
        <v>20</v>
      </c>
      <c r="B9" s="18">
        <v>300000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">
        <v>297690</v>
      </c>
    </row>
    <row r="10" spans="1:17" ht="12.75" customHeight="1">
      <c r="A10" s="5" t="s">
        <v>0</v>
      </c>
      <c r="B10" s="18">
        <v>17357286</v>
      </c>
      <c r="C10" s="1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>
        <v>120923487.76</v>
      </c>
    </row>
    <row r="11" spans="1:17" ht="38.25" customHeight="1">
      <c r="A11" s="2" t="s">
        <v>28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4">
        <f>Q12</f>
        <v>23089520</v>
      </c>
    </row>
    <row r="12" spans="1:17" ht="32.25" customHeight="1">
      <c r="A12" s="5" t="s">
        <v>34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">
        <v>23089520</v>
      </c>
    </row>
    <row r="13" spans="1:17" ht="18.75" customHeight="1">
      <c r="A13" s="2" t="s">
        <v>3</v>
      </c>
      <c r="B13" s="6">
        <f>SUM(B14:B16)</f>
        <v>5465000</v>
      </c>
      <c r="C13" s="18" t="e">
        <f>C14+#REF!+#REF!</f>
        <v>#REF!</v>
      </c>
      <c r="D13" s="18" t="e">
        <f>D14+#REF!+#REF!</f>
        <v>#REF!</v>
      </c>
      <c r="E13" s="18" t="e">
        <f>E14+#REF!+#REF!</f>
        <v>#REF!</v>
      </c>
      <c r="F13" s="18" t="e">
        <f>F14+#REF!+#REF!</f>
        <v>#REF!</v>
      </c>
      <c r="G13" s="18" t="e">
        <f>G14+#REF!+#REF!</f>
        <v>#REF!</v>
      </c>
      <c r="H13" s="18" t="e">
        <f>H14+#REF!+#REF!</f>
        <v>#REF!</v>
      </c>
      <c r="I13" s="18" t="e">
        <f>I14+#REF!+#REF!</f>
        <v>#REF!</v>
      </c>
      <c r="J13" s="18" t="e">
        <f>J14+#REF!+#REF!</f>
        <v>#REF!</v>
      </c>
      <c r="K13" s="18" t="e">
        <f>K14+#REF!+#REF!</f>
        <v>#REF!</v>
      </c>
      <c r="L13" s="18" t="e">
        <f>L14+#REF!+#REF!</f>
        <v>#REF!</v>
      </c>
      <c r="M13" s="18" t="e">
        <f>M14+#REF!+#REF!</f>
        <v>#REF!</v>
      </c>
      <c r="N13" s="18" t="e">
        <f>N14+#REF!+#REF!</f>
        <v>#REF!</v>
      </c>
      <c r="O13" s="18" t="e">
        <f>O14+#REF!+#REF!</f>
        <v>#REF!</v>
      </c>
      <c r="P13" s="18" t="e">
        <f>P14+#REF!+#REF!</f>
        <v>#REF!</v>
      </c>
      <c r="Q13" s="4">
        <f>Q14+Q15+Q16+Q17</f>
        <v>18260495.21</v>
      </c>
    </row>
    <row r="14" spans="1:17" ht="26.25" customHeight="1">
      <c r="A14" s="5" t="s">
        <v>24</v>
      </c>
      <c r="B14" s="18">
        <v>465000</v>
      </c>
      <c r="C14" s="18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">
        <v>16364648.38</v>
      </c>
    </row>
    <row r="15" spans="1:17" ht="26.25" customHeight="1">
      <c r="A15" s="5" t="s">
        <v>17</v>
      </c>
      <c r="B15" s="18">
        <v>5000000</v>
      </c>
      <c r="C15" s="1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>
        <v>-113772.17</v>
      </c>
    </row>
    <row r="16" spans="1:17" ht="26.25" customHeight="1">
      <c r="A16" s="7" t="s">
        <v>36</v>
      </c>
      <c r="B16" s="18"/>
      <c r="C16" s="18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">
        <v>158730</v>
      </c>
    </row>
    <row r="17" spans="1:17" ht="23.25" customHeight="1">
      <c r="A17" s="5" t="s">
        <v>30</v>
      </c>
      <c r="B17" s="18"/>
      <c r="C17" s="18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>
        <v>1850889</v>
      </c>
    </row>
    <row r="18" spans="1:17" ht="12.75">
      <c r="A18" s="2" t="s">
        <v>1</v>
      </c>
      <c r="B18" s="18">
        <f>SUM(B19:B19)</f>
        <v>1056000</v>
      </c>
      <c r="C18" s="18" t="e">
        <f>C19+#REF!</f>
        <v>#REF!</v>
      </c>
      <c r="D18" s="18" t="e">
        <f>D19+#REF!</f>
        <v>#REF!</v>
      </c>
      <c r="E18" s="18" t="e">
        <f>E19+#REF!</f>
        <v>#REF!</v>
      </c>
      <c r="F18" s="18" t="e">
        <f>F19+#REF!</f>
        <v>#REF!</v>
      </c>
      <c r="G18" s="18" t="e">
        <f>G19+#REF!</f>
        <v>#REF!</v>
      </c>
      <c r="H18" s="18" t="e">
        <f>H19+#REF!</f>
        <v>#REF!</v>
      </c>
      <c r="I18" s="18" t="e">
        <f>I19+#REF!</f>
        <v>#REF!</v>
      </c>
      <c r="J18" s="18" t="e">
        <f>J19+#REF!</f>
        <v>#REF!</v>
      </c>
      <c r="K18" s="18" t="e">
        <f>K19+#REF!</f>
        <v>#REF!</v>
      </c>
      <c r="L18" s="18" t="e">
        <f>L19+#REF!</f>
        <v>#REF!</v>
      </c>
      <c r="M18" s="18" t="e">
        <f>M19+#REF!</f>
        <v>#REF!</v>
      </c>
      <c r="N18" s="18" t="e">
        <f>N19+#REF!</f>
        <v>#REF!</v>
      </c>
      <c r="O18" s="18" t="e">
        <f>O19+#REF!</f>
        <v>#REF!</v>
      </c>
      <c r="P18" s="18" t="e">
        <f>P19+#REF!</f>
        <v>#REF!</v>
      </c>
      <c r="Q18" s="4">
        <f>Q19</f>
        <v>4309000</v>
      </c>
    </row>
    <row r="19" spans="1:17" ht="15.75" customHeight="1">
      <c r="A19" s="5" t="s">
        <v>21</v>
      </c>
      <c r="B19" s="18">
        <v>1056000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">
        <v>4309000</v>
      </c>
    </row>
    <row r="20" spans="1:17" ht="18" customHeight="1">
      <c r="A20" s="2" t="s">
        <v>25</v>
      </c>
      <c r="B20" s="18">
        <v>1100000</v>
      </c>
      <c r="C20" s="18" t="e">
        <f>C21+#REF!</f>
        <v>#REF!</v>
      </c>
      <c r="D20" s="18" t="e">
        <f>D21+#REF!</f>
        <v>#REF!</v>
      </c>
      <c r="E20" s="18" t="e">
        <f>E21+#REF!</f>
        <v>#REF!</v>
      </c>
      <c r="F20" s="18" t="e">
        <f>F21+#REF!</f>
        <v>#REF!</v>
      </c>
      <c r="G20" s="18" t="e">
        <f>G21+#REF!</f>
        <v>#REF!</v>
      </c>
      <c r="H20" s="18" t="e">
        <f>H21+#REF!</f>
        <v>#REF!</v>
      </c>
      <c r="I20" s="18" t="e">
        <f>I21+#REF!</f>
        <v>#REF!</v>
      </c>
      <c r="J20" s="18" t="e">
        <f>J21+#REF!</f>
        <v>#REF!</v>
      </c>
      <c r="K20" s="18" t="e">
        <f>K21+#REF!</f>
        <v>#REF!</v>
      </c>
      <c r="L20" s="18" t="e">
        <f>L21+#REF!</f>
        <v>#REF!</v>
      </c>
      <c r="M20" s="18" t="e">
        <f>M21+#REF!</f>
        <v>#REF!</v>
      </c>
      <c r="N20" s="18" t="e">
        <f>N21+#REF!</f>
        <v>#REF!</v>
      </c>
      <c r="O20" s="18" t="e">
        <f>O21+#REF!</f>
        <v>#REF!</v>
      </c>
      <c r="P20" s="18" t="e">
        <f>P21+#REF!</f>
        <v>#REF!</v>
      </c>
      <c r="Q20" s="4">
        <f>Q21+Q22</f>
        <v>1505000</v>
      </c>
    </row>
    <row r="21" spans="1:17" ht="36.75" customHeight="1">
      <c r="A21" s="5" t="s">
        <v>22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">
        <v>1500000</v>
      </c>
    </row>
    <row r="22" spans="1:18" ht="30.75" customHeight="1">
      <c r="A22" s="5" t="s">
        <v>27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">
        <v>5000</v>
      </c>
      <c r="R22" s="19" t="s">
        <v>29</v>
      </c>
    </row>
    <row r="23" spans="1:25" ht="30.75" customHeight="1">
      <c r="A23" s="7" t="s">
        <v>43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">
        <v>0</v>
      </c>
      <c r="Y23" s="24"/>
    </row>
    <row r="24" spans="1:17" ht="19.5" customHeight="1">
      <c r="A24" s="8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0">
        <f>Q25+Q26+Q27+Q28+Q29+Q30</f>
        <v>29270451.150000002</v>
      </c>
    </row>
    <row r="25" spans="1:17" ht="45" customHeight="1">
      <c r="A25" s="5" t="s">
        <v>37</v>
      </c>
      <c r="B25" s="18" t="e">
        <f>#REF!</f>
        <v>#REF!</v>
      </c>
      <c r="C25" s="18" t="e">
        <f>#REF!+#REF!+#REF!+#REF!</f>
        <v>#REF!</v>
      </c>
      <c r="D25" s="18" t="e">
        <f>#REF!+#REF!+#REF!+#REF!</f>
        <v>#REF!</v>
      </c>
      <c r="E25" s="18" t="e">
        <f>#REF!+#REF!+#REF!+#REF!</f>
        <v>#REF!</v>
      </c>
      <c r="F25" s="18" t="e">
        <f>#REF!+#REF!+#REF!+#REF!</f>
        <v>#REF!</v>
      </c>
      <c r="G25" s="18" t="e">
        <f>#REF!+#REF!+#REF!+#REF!</f>
        <v>#REF!</v>
      </c>
      <c r="H25" s="18" t="e">
        <f>#REF!+#REF!+#REF!+#REF!</f>
        <v>#REF!</v>
      </c>
      <c r="I25" s="18" t="e">
        <f>#REF!+#REF!+#REF!+#REF!</f>
        <v>#REF!</v>
      </c>
      <c r="J25" s="18" t="e">
        <f>#REF!+#REF!+#REF!+#REF!</f>
        <v>#REF!</v>
      </c>
      <c r="K25" s="18" t="e">
        <f>#REF!+#REF!+#REF!+#REF!</f>
        <v>#REF!</v>
      </c>
      <c r="L25" s="18" t="e">
        <f>#REF!+#REF!+#REF!+#REF!</f>
        <v>#REF!</v>
      </c>
      <c r="M25" s="18" t="e">
        <f>#REF!+#REF!+#REF!+#REF!</f>
        <v>#REF!</v>
      </c>
      <c r="N25" s="18" t="e">
        <f>#REF!+#REF!+#REF!+#REF!</f>
        <v>#REF!</v>
      </c>
      <c r="O25" s="18" t="e">
        <f>#REF!+#REF!+#REF!+#REF!</f>
        <v>#REF!</v>
      </c>
      <c r="P25" s="18" t="e">
        <f>#REF!+#REF!+#REF!+#REF!</f>
        <v>#REF!</v>
      </c>
      <c r="Q25" s="1">
        <v>10250000</v>
      </c>
    </row>
    <row r="26" spans="1:17" ht="27" customHeight="1">
      <c r="A26" s="5" t="s">
        <v>38</v>
      </c>
      <c r="B26" s="18">
        <v>280000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1">
        <v>894355</v>
      </c>
    </row>
    <row r="27" spans="1:17" ht="29.25" customHeight="1">
      <c r="A27" s="5" t="s">
        <v>39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">
        <v>7385000</v>
      </c>
    </row>
    <row r="28" spans="1:17" ht="27" customHeight="1">
      <c r="A28" s="5" t="s">
        <v>40</v>
      </c>
      <c r="B28" s="18"/>
      <c r="C28" s="18" t="e">
        <f>#REF!+#REF!</f>
        <v>#REF!</v>
      </c>
      <c r="D28" s="18" t="e">
        <f>#REF!+#REF!</f>
        <v>#REF!</v>
      </c>
      <c r="E28" s="18" t="e">
        <f>#REF!+#REF!</f>
        <v>#REF!</v>
      </c>
      <c r="F28" s="18" t="e">
        <f>#REF!+#REF!</f>
        <v>#REF!</v>
      </c>
      <c r="G28" s="18" t="e">
        <f>#REF!+#REF!</f>
        <v>#REF!</v>
      </c>
      <c r="H28" s="18" t="e">
        <f>#REF!+#REF!</f>
        <v>#REF!</v>
      </c>
      <c r="I28" s="18" t="e">
        <f>#REF!+#REF!</f>
        <v>#REF!</v>
      </c>
      <c r="J28" s="18" t="e">
        <f>#REF!+#REF!</f>
        <v>#REF!</v>
      </c>
      <c r="K28" s="18" t="e">
        <f>#REF!+#REF!</f>
        <v>#REF!</v>
      </c>
      <c r="L28" s="18" t="e">
        <f>#REF!+#REF!</f>
        <v>#REF!</v>
      </c>
      <c r="M28" s="18" t="e">
        <f>#REF!+#REF!</f>
        <v>#REF!</v>
      </c>
      <c r="N28" s="18" t="e">
        <f>#REF!+#REF!</f>
        <v>#REF!</v>
      </c>
      <c r="O28" s="18" t="e">
        <f>#REF!+#REF!</f>
        <v>#REF!</v>
      </c>
      <c r="P28" s="18" t="e">
        <f>#REF!+#REF!</f>
        <v>#REF!</v>
      </c>
      <c r="Q28" s="1">
        <v>9900395.21</v>
      </c>
    </row>
    <row r="29" spans="1:17" ht="12.75">
      <c r="A29" s="5" t="s">
        <v>41</v>
      </c>
      <c r="B29" s="18">
        <v>300000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">
        <v>840700.94</v>
      </c>
    </row>
    <row r="30" spans="1:17" ht="12.75">
      <c r="A30" s="7" t="s">
        <v>42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">
        <v>0</v>
      </c>
    </row>
    <row r="31" spans="1:17" ht="17.25" customHeight="1">
      <c r="A31" s="2" t="s">
        <v>2</v>
      </c>
      <c r="B31" s="18" t="e">
        <f>#REF!</f>
        <v>#REF!</v>
      </c>
      <c r="C31" s="12" t="e">
        <f>#REF!+#REF!</f>
        <v>#REF!</v>
      </c>
      <c r="D31" s="12" t="e">
        <f>#REF!+#REF!</f>
        <v>#REF!</v>
      </c>
      <c r="E31" s="12" t="e">
        <f>#REF!+#REF!</f>
        <v>#REF!</v>
      </c>
      <c r="F31" s="12" t="e">
        <f>#REF!+#REF!</f>
        <v>#REF!</v>
      </c>
      <c r="G31" s="12" t="e">
        <f>#REF!+#REF!</f>
        <v>#REF!</v>
      </c>
      <c r="H31" s="12" t="e">
        <f>#REF!+#REF!</f>
        <v>#REF!</v>
      </c>
      <c r="I31" s="12" t="e">
        <f>#REF!+#REF!</f>
        <v>#REF!</v>
      </c>
      <c r="J31" s="12" t="e">
        <f>#REF!+#REF!</f>
        <v>#REF!</v>
      </c>
      <c r="K31" s="12" t="e">
        <f>#REF!+#REF!</f>
        <v>#REF!</v>
      </c>
      <c r="L31" s="12" t="e">
        <f>#REF!+#REF!</f>
        <v>#REF!</v>
      </c>
      <c r="M31" s="12" t="e">
        <f>#REF!+#REF!</f>
        <v>#REF!</v>
      </c>
      <c r="N31" s="12" t="e">
        <f>#REF!+#REF!</f>
        <v>#REF!</v>
      </c>
      <c r="O31" s="12" t="e">
        <f>#REF!+#REF!</f>
        <v>#REF!</v>
      </c>
      <c r="P31" s="12" t="e">
        <f>#REF!+#REF!</f>
        <v>#REF!</v>
      </c>
      <c r="Q31" s="4">
        <v>839509275.51</v>
      </c>
    </row>
    <row r="32" spans="1:18" ht="12.75">
      <c r="A32" s="2" t="s">
        <v>33</v>
      </c>
      <c r="B32" s="18" t="e">
        <f>SUM(B31)</f>
        <v>#REF!</v>
      </c>
      <c r="C32" s="12" t="e">
        <f>C31+#REF!+C6</f>
        <v>#REF!</v>
      </c>
      <c r="D32" s="12" t="e">
        <f>D31+#REF!+D6</f>
        <v>#REF!</v>
      </c>
      <c r="E32" s="12" t="e">
        <f>E31+#REF!+E6</f>
        <v>#REF!</v>
      </c>
      <c r="F32" s="12" t="e">
        <f>F31+#REF!+F6</f>
        <v>#REF!</v>
      </c>
      <c r="G32" s="12" t="e">
        <f>G31+#REF!+G6</f>
        <v>#REF!</v>
      </c>
      <c r="H32" s="12" t="e">
        <f>H31+#REF!+H6</f>
        <v>#REF!</v>
      </c>
      <c r="I32" s="12" t="e">
        <f>I31+#REF!+I6</f>
        <v>#REF!</v>
      </c>
      <c r="J32" s="12" t="e">
        <f>J31+#REF!+J6</f>
        <v>#REF!</v>
      </c>
      <c r="K32" s="12" t="e">
        <f>K31+#REF!+K6</f>
        <v>#REF!</v>
      </c>
      <c r="L32" s="12" t="e">
        <f>L31+#REF!+L6</f>
        <v>#REF!</v>
      </c>
      <c r="M32" s="12" t="e">
        <f>M31+#REF!+M6</f>
        <v>#REF!</v>
      </c>
      <c r="N32" s="12" t="e">
        <f>N31+#REF!+N6</f>
        <v>#REF!</v>
      </c>
      <c r="O32" s="12" t="e">
        <f>O31+#REF!+O6</f>
        <v>#REF!</v>
      </c>
      <c r="P32" s="12" t="e">
        <f>P31+#REF!+P6</f>
        <v>#REF!</v>
      </c>
      <c r="Q32" s="4">
        <f>Q6+Q31</f>
        <v>1037164919.63</v>
      </c>
      <c r="R32" s="23"/>
    </row>
    <row r="33" spans="1:17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6"/>
    </row>
    <row r="34" spans="2:17" ht="12.7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2:16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21" s="22" customFormat="1" ht="12.75">
      <c r="A40" s="2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R40" s="19"/>
      <c r="S40" s="19"/>
      <c r="T40" s="19"/>
      <c r="U40" s="19"/>
    </row>
    <row r="41" spans="1:21" s="22" customFormat="1" ht="12.75">
      <c r="A41" s="20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R41" s="19"/>
      <c r="S41" s="19"/>
      <c r="T41" s="19"/>
      <c r="U41" s="19"/>
    </row>
    <row r="42" spans="1:21" s="22" customFormat="1" ht="12.75">
      <c r="A42" s="20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R42" s="19"/>
      <c r="S42" s="19"/>
      <c r="T42" s="19"/>
      <c r="U42" s="19"/>
    </row>
    <row r="43" spans="1:21" s="22" customFormat="1" ht="12.75">
      <c r="A43" s="20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R43" s="19"/>
      <c r="S43" s="19"/>
      <c r="T43" s="19"/>
      <c r="U43" s="19"/>
    </row>
    <row r="44" spans="1:21" s="22" customFormat="1" ht="12.75">
      <c r="A44" s="20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R44" s="19"/>
      <c r="S44" s="19"/>
      <c r="T44" s="19"/>
      <c r="U44" s="19"/>
    </row>
    <row r="45" spans="1:21" s="22" customFormat="1" ht="12.75">
      <c r="A45" s="20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R45" s="19"/>
      <c r="S45" s="19"/>
      <c r="T45" s="19"/>
      <c r="U45" s="19"/>
    </row>
    <row r="46" spans="1:21" s="22" customFormat="1" ht="12.75">
      <c r="A46" s="20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R46" s="19"/>
      <c r="S46" s="19"/>
      <c r="T46" s="19"/>
      <c r="U46" s="19"/>
    </row>
    <row r="47" spans="1:21" s="22" customFormat="1" ht="12.75">
      <c r="A47" s="20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R47" s="19"/>
      <c r="S47" s="19"/>
      <c r="T47" s="19"/>
      <c r="U47" s="19"/>
    </row>
    <row r="48" spans="1:21" s="22" customFormat="1" ht="14.25">
      <c r="A48" s="20"/>
      <c r="B48" s="25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R48" s="19"/>
      <c r="S48" s="19"/>
      <c r="T48" s="19"/>
      <c r="U48" s="19"/>
    </row>
    <row r="49" spans="1:21" s="22" customFormat="1" ht="14.25">
      <c r="A49" s="20"/>
      <c r="B49" s="25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R49" s="19"/>
      <c r="S49" s="19"/>
      <c r="T49" s="19"/>
      <c r="U49" s="19"/>
    </row>
    <row r="50" spans="1:21" s="22" customFormat="1" ht="14.25">
      <c r="A50" s="20"/>
      <c r="B50" s="25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R50" s="19"/>
      <c r="S50" s="19"/>
      <c r="T50" s="19"/>
      <c r="U50" s="19"/>
    </row>
    <row r="51" spans="1:21" s="22" customFormat="1" ht="14.25">
      <c r="A51" s="20"/>
      <c r="B51" s="25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R51" s="19"/>
      <c r="S51" s="19"/>
      <c r="T51" s="19"/>
      <c r="U51" s="19"/>
    </row>
    <row r="52" spans="1:21" s="22" customFormat="1" ht="14.25">
      <c r="A52" s="20"/>
      <c r="B52" s="25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R52" s="19"/>
      <c r="S52" s="19"/>
      <c r="T52" s="19"/>
      <c r="U52" s="19"/>
    </row>
    <row r="53" spans="1:21" s="22" customFormat="1" ht="14.25">
      <c r="A53" s="20"/>
      <c r="B53" s="25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R53" s="19"/>
      <c r="S53" s="19"/>
      <c r="T53" s="19"/>
      <c r="U53" s="19"/>
    </row>
    <row r="54" spans="1:21" s="22" customFormat="1" ht="14.25">
      <c r="A54" s="20"/>
      <c r="B54" s="2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R54" s="19"/>
      <c r="S54" s="19"/>
      <c r="T54" s="19"/>
      <c r="U54" s="19"/>
    </row>
    <row r="55" spans="1:21" s="22" customFormat="1" ht="14.25">
      <c r="A55" s="20"/>
      <c r="B55" s="25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R55" s="19"/>
      <c r="S55" s="19"/>
      <c r="T55" s="19"/>
      <c r="U55" s="19"/>
    </row>
    <row r="56" spans="1:21" s="22" customFormat="1" ht="14.25">
      <c r="A56" s="20"/>
      <c r="B56" s="25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R56" s="19"/>
      <c r="S56" s="19"/>
      <c r="T56" s="19"/>
      <c r="U56" s="19"/>
    </row>
    <row r="57" spans="1:21" s="22" customFormat="1" ht="14.25">
      <c r="A57" s="20"/>
      <c r="B57" s="25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R57" s="19"/>
      <c r="S57" s="19"/>
      <c r="T57" s="19"/>
      <c r="U57" s="19"/>
    </row>
    <row r="58" spans="1:21" s="22" customFormat="1" ht="14.25">
      <c r="A58" s="20"/>
      <c r="B58" s="25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R58" s="19"/>
      <c r="S58" s="19"/>
      <c r="T58" s="19"/>
      <c r="U58" s="19"/>
    </row>
    <row r="59" spans="1:21" s="22" customFormat="1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R59" s="19"/>
      <c r="S59" s="19"/>
      <c r="T59" s="19"/>
      <c r="U59" s="19"/>
    </row>
    <row r="60" spans="1:21" s="22" customFormat="1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R60" s="19"/>
      <c r="S60" s="19"/>
      <c r="T60" s="19"/>
      <c r="U60" s="19"/>
    </row>
    <row r="61" spans="1:21" s="22" customFormat="1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R61" s="19"/>
      <c r="S61" s="19"/>
      <c r="T61" s="19"/>
      <c r="U61" s="19"/>
    </row>
    <row r="62" spans="1:21" s="22" customFormat="1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R62" s="19"/>
      <c r="S62" s="19"/>
      <c r="T62" s="19"/>
      <c r="U62" s="19"/>
    </row>
  </sheetData>
  <sheetProtection/>
  <mergeCells count="6">
    <mergeCell ref="A1:Q2"/>
    <mergeCell ref="A4:A5"/>
    <mergeCell ref="B4:B5"/>
    <mergeCell ref="C4:C5"/>
    <mergeCell ref="D4:P4"/>
    <mergeCell ref="Q4:Q5"/>
  </mergeCells>
  <printOptions/>
  <pageMargins left="0.5905511811023623" right="0" top="0" bottom="0" header="0.5118110236220472" footer="0.5118110236220472"/>
  <pageSetup fitToHeight="50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Медынь</dc:creator>
  <cp:keywords/>
  <dc:description/>
  <cp:lastModifiedBy>Medyn2</cp:lastModifiedBy>
  <cp:lastPrinted>2023-11-10T12:34:59Z</cp:lastPrinted>
  <dcterms:created xsi:type="dcterms:W3CDTF">2006-09-26T04:09:48Z</dcterms:created>
  <dcterms:modified xsi:type="dcterms:W3CDTF">2023-11-12T11:57:28Z</dcterms:modified>
  <cp:category/>
  <cp:version/>
  <cp:contentType/>
  <cp:contentStatus/>
</cp:coreProperties>
</file>