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2024" sheetId="1" r:id="rId1"/>
    <sheet name="2025-2026" sheetId="2" r:id="rId2"/>
  </sheets>
  <definedNames/>
  <calcPr fullCalcOnLoad="1"/>
</workbook>
</file>

<file path=xl/sharedStrings.xml><?xml version="1.0" encoding="utf-8"?>
<sst xmlns="http://schemas.openxmlformats.org/spreadsheetml/2006/main" count="157" uniqueCount="83">
  <si>
    <t>Налог на доходы физических лиц</t>
  </si>
  <si>
    <t>НАЛОГИ НА ИМУЩЕСТВО</t>
  </si>
  <si>
    <t>БЕЗВОЗМЕЗДНЫЕ ПОСТУПЛЕНИЯ</t>
  </si>
  <si>
    <t>НАЛОГИ НА СОВОКУПНЫЙ ДОХОД</t>
  </si>
  <si>
    <t>в том числе</t>
  </si>
  <si>
    <t>город Медынь</t>
  </si>
  <si>
    <t>Село Адуево</t>
  </si>
  <si>
    <t>Деревня Глухово</t>
  </si>
  <si>
    <t>Деревня Гусево</t>
  </si>
  <si>
    <t>Село Кременское</t>
  </si>
  <si>
    <t>Деревня михальчуково</t>
  </si>
  <si>
    <t>Село никитское</t>
  </si>
  <si>
    <t>Деревня Варваровка</t>
  </si>
  <si>
    <t>Село Передел</t>
  </si>
  <si>
    <t>Деревня Романово</t>
  </si>
  <si>
    <t>Деревня Михеево</t>
  </si>
  <si>
    <t>Деревня Брюхово</t>
  </si>
  <si>
    <t>Бюджеты поселений</t>
  </si>
  <si>
    <t>Консолидируемый бюджет</t>
  </si>
  <si>
    <t>Налог на прибыль организаций</t>
  </si>
  <si>
    <t>Налог на имущество организаций</t>
  </si>
  <si>
    <t>Государственная пошлина по делам, рассматриваемым в судах общей юрисдикции, мировыми судьями</t>
  </si>
  <si>
    <t>НАЛОГИ НА ПРИБЫЛЬ, ДОХОДЫ</t>
  </si>
  <si>
    <t>Налог взимаемый в связи с применением упрощенной системы налогообложения</t>
  </si>
  <si>
    <t xml:space="preserve">ГОСУДАРСТВЕННАЯ ПОШЛИНА  </t>
  </si>
  <si>
    <t>НАЛОГОВЫЕ И НЕНАЛОГОВЫЕ ДОХОДЫ</t>
  </si>
  <si>
    <t>Государственная пошлина  за выдачу разрешения на установку рекламной конструкции</t>
  </si>
  <si>
    <t xml:space="preserve">НАЛОГИ НА ТОВАРЫ (РАБОТЫ, УСЛУГИ) РЕАЛИЗУЕМЫЕ НА ТЕРРИТОРИИ РОССИЙСКОЙ ФЕДЕРАЦИИ </t>
  </si>
  <si>
    <t xml:space="preserve">                                                                  </t>
  </si>
  <si>
    <t>Налог, взимемый  в связи с применением патентной системы налогообложения</t>
  </si>
  <si>
    <t>000 1 00 00000 00 0000  000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</si>
  <si>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</si>
  <si>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</si>
  <si>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</si>
  <si>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</si>
  <si>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</si>
  <si>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000 1 11 00000 00 0000 000</t>
  </si>
  <si>
    <t>000 1 13 00000 00 0000 000</t>
  </si>
  <si>
    <t>000 1 14 00000 00 0000 000</t>
  </si>
  <si>
    <t>000 1 16 00000 00 0000 000</t>
  </si>
  <si>
    <t>000 2 00 00000 00 0000 000</t>
  </si>
  <si>
    <t>000 1 12 00000 00 0000 000</t>
  </si>
  <si>
    <t>ДОХОДЫ ВСЕГО</t>
  </si>
  <si>
    <t xml:space="preserve">000 1 08 03000 00 0000 000  </t>
  </si>
  <si>
    <t>000 1 05  04000 00 0000 000</t>
  </si>
  <si>
    <t>000 1 05 01000 00 0000 000</t>
  </si>
  <si>
    <t>000 1 01 01000 00 0000 000</t>
  </si>
  <si>
    <t>000 1 01 02000 01 0000 000</t>
  </si>
  <si>
    <t>000 1 06 02000 00 0000 000</t>
  </si>
  <si>
    <t xml:space="preserve">000 1 08 07000 00 0000 000 </t>
  </si>
  <si>
    <t xml:space="preserve"> Акцизы по подакцизным товарам (продукции), производимым на территории Российской Федерации</t>
  </si>
  <si>
    <t>000 1 03 02000 00 0000 000</t>
  </si>
  <si>
    <t>Код бюджетной классификации</t>
  </si>
  <si>
    <t>НАЛОГОВЫЙ ДОХОДЫ</t>
  </si>
  <si>
    <t xml:space="preserve">        Наименование источника дохода</t>
  </si>
  <si>
    <t>НЕНАЛОГОВЫЙ ДОХОДЫ</t>
  </si>
  <si>
    <t>к Решению Районного Собрания</t>
  </si>
  <si>
    <t xml:space="preserve">"О бюджете муниципального района </t>
  </si>
  <si>
    <t xml:space="preserve">                                                 муниципального района "Медынский район"</t>
  </si>
  <si>
    <t>000 1 05 03000 00 0000 000</t>
  </si>
  <si>
    <t>Единый сельскохозяйственный налог</t>
  </si>
  <si>
    <t xml:space="preserve">                     муниципального района "Медынский район"</t>
  </si>
  <si>
    <t>Субсидии</t>
  </si>
  <si>
    <t>Субвенции</t>
  </si>
  <si>
    <t>Иные межбюджетные трансферты</t>
  </si>
  <si>
    <t>000 2 02 20000 00 0000 000</t>
  </si>
  <si>
    <t>000 2 02 30000 00 0000 000</t>
  </si>
  <si>
    <t>000 2 02 40000 00 0000 000</t>
  </si>
  <si>
    <t>Доходы от использования имущества,находящегося в государственной  и муниципальной собственности</t>
  </si>
  <si>
    <t>Платежи при пользовании природными ресурсами</t>
  </si>
  <si>
    <t>Доходы от оказания платных услуг(работ) и компенсации затрат государства</t>
  </si>
  <si>
    <t>Доходы от продажи материальных и нематериальных активов</t>
  </si>
  <si>
    <t>Штрафы,санкции,возмещение ущерба</t>
  </si>
  <si>
    <t>Приложение № 2</t>
  </si>
  <si>
    <t>Приложение №3</t>
  </si>
  <si>
    <t xml:space="preserve"> </t>
  </si>
  <si>
    <t>(рублей)</t>
  </si>
  <si>
    <t xml:space="preserve">"Медынский район" на 2024 год </t>
  </si>
  <si>
    <t>и плановый период 2025 и 2026 годов"</t>
  </si>
  <si>
    <t>от      .     .2023 г.    №</t>
  </si>
  <si>
    <t xml:space="preserve">    ПОСТУПЛЕНИЯ  ДОХОДОВ  МУНИЦИПАЛЬНОГО РАЙОНА "МЕДЫНСКИЙ РАЙОН"        ПО КОДАМ КЛАССИФИКАЦИИ ДОХОДОВ БЮДЖЕТОВ БЮДЖЕТНОЙ СИСТЕМЫ РОССИЙСКОЙ ФЕДЕРАЦИИ  НА ПЛАНОВЫЙ  ПЕРИОД 2025 и 2026  ГОДОВ</t>
  </si>
  <si>
    <t xml:space="preserve">   ПОСТУПЛЕНИЯ  ДОХОДОВ МУНИЦИПАЛЬНОГО РАЙОНА "МЕДЫНСКИЙ РАЙОН"ПО КОДАМ КЛАССИФИКАЦИИ ДОХОДОВ БЮДЖЕТОВ БЮДЖЕТНОЙ СИСТЕМЫ РОССИЙСКОЙ ФЕДЕРАЦИИ                                       НА 2024 ГОД</t>
  </si>
  <si>
    <t>от   .   .2023 г.   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</si>
</sst>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0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right" vertical="center" wrapText="1"/>
    </xf>
    <xf numFmtId="1" fontId="4" fillId="33" borderId="12" xfId="0" applyNumberFormat="1" applyFont="1" applyFill="1" applyBorder="1" applyAlignment="1">
      <alignment horizontal="center" textRotation="90" wrapText="1"/>
    </xf>
    <xf numFmtId="1" fontId="4" fillId="33" borderId="13" xfId="0" applyNumberFormat="1" applyFont="1" applyFill="1" applyBorder="1" applyAlignment="1">
      <alignment horizontal="center" textRotation="90" wrapText="1"/>
    </xf>
    <xf numFmtId="1" fontId="4" fillId="33" borderId="14" xfId="0" applyNumberFormat="1" applyFont="1" applyFill="1" applyBorder="1" applyAlignment="1">
      <alignment horizontal="center" textRotation="90" wrapText="1"/>
    </xf>
    <xf numFmtId="0" fontId="4" fillId="33" borderId="15" xfId="0" applyFont="1" applyFill="1" applyBorder="1" applyAlignment="1">
      <alignment horizontal="center" vertical="center" wrapText="1" readingOrder="1"/>
    </xf>
    <xf numFmtId="1" fontId="4" fillId="33" borderId="15" xfId="0" applyNumberFormat="1" applyFont="1" applyFill="1" applyBorder="1" applyAlignment="1">
      <alignment horizontal="center" vertical="center" readingOrder="1"/>
    </xf>
    <xf numFmtId="1" fontId="4" fillId="33" borderId="16" xfId="0" applyNumberFormat="1" applyFont="1" applyFill="1" applyBorder="1" applyAlignment="1">
      <alignment horizontal="center" vertical="center" readingOrder="1"/>
    </xf>
    <xf numFmtId="1" fontId="4" fillId="33" borderId="17" xfId="0" applyNumberFormat="1" applyFont="1" applyFill="1" applyBorder="1" applyAlignment="1">
      <alignment horizontal="center" vertical="center" readingOrder="1"/>
    </xf>
    <xf numFmtId="0" fontId="4" fillId="33" borderId="11" xfId="0" applyFont="1" applyFill="1" applyBorder="1" applyAlignment="1">
      <alignment horizontal="center" vertical="center" wrapText="1" readingOrder="1"/>
    </xf>
    <xf numFmtId="4" fontId="4" fillId="33" borderId="11" xfId="0" applyNumberFormat="1" applyFont="1" applyFill="1" applyBorder="1" applyAlignment="1">
      <alignment horizontal="center" vertical="center" readingOrder="1"/>
    </xf>
    <xf numFmtId="0" fontId="4" fillId="33" borderId="15" xfId="0" applyFont="1" applyFill="1" applyBorder="1" applyAlignment="1">
      <alignment horizontal="left" wrapText="1" readingOrder="1"/>
    </xf>
    <xf numFmtId="1" fontId="4" fillId="33" borderId="15" xfId="0" applyNumberFormat="1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 readingOrder="1"/>
    </xf>
    <xf numFmtId="4" fontId="4" fillId="33" borderId="11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4" fillId="33" borderId="11" xfId="0" applyFont="1" applyFill="1" applyBorder="1" applyAlignment="1">
      <alignment horizontal="left" vertical="center" wrapText="1" readingOrder="1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wrapText="1" readingOrder="1"/>
    </xf>
    <xf numFmtId="1" fontId="4" fillId="33" borderId="11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 readingOrder="1"/>
    </xf>
    <xf numFmtId="4" fontId="0" fillId="33" borderId="11" xfId="0" applyNumberFormat="1" applyFont="1" applyFill="1" applyBorder="1" applyAlignment="1">
      <alignment horizontal="center"/>
    </xf>
    <xf numFmtId="1" fontId="0" fillId="33" borderId="21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wrapText="1" readingOrder="1"/>
    </xf>
    <xf numFmtId="1" fontId="4" fillId="33" borderId="19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 vertical="top" wrapText="1" readingOrder="1"/>
    </xf>
    <xf numFmtId="0" fontId="0" fillId="33" borderId="11" xfId="0" applyFont="1" applyFill="1" applyBorder="1" applyAlignment="1">
      <alignment horizontal="center" vertical="center" wrapText="1" readingOrder="1"/>
    </xf>
    <xf numFmtId="1" fontId="0" fillId="33" borderId="11" xfId="0" applyNumberFormat="1" applyFont="1" applyFill="1" applyBorder="1" applyAlignment="1">
      <alignment horizontal="center" vertical="center"/>
    </xf>
    <xf numFmtId="1" fontId="0" fillId="33" borderId="22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left" vertical="center" wrapText="1" readingOrder="1"/>
    </xf>
    <xf numFmtId="0" fontId="0" fillId="33" borderId="11" xfId="0" applyFill="1" applyBorder="1" applyAlignment="1">
      <alignment horizontal="center" vertical="center" wrapText="1" readingOrder="1"/>
    </xf>
    <xf numFmtId="0" fontId="0" fillId="33" borderId="11" xfId="0" applyFont="1" applyFill="1" applyBorder="1" applyAlignment="1">
      <alignment horizontal="left" vertical="center" wrapText="1" readingOrder="1"/>
    </xf>
    <xf numFmtId="1" fontId="4" fillId="33" borderId="20" xfId="0" applyNumberFormat="1" applyFont="1" applyFill="1" applyBorder="1" applyAlignment="1">
      <alignment horizontal="center" vertical="center"/>
    </xf>
    <xf numFmtId="1" fontId="0" fillId="33" borderId="22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left" vertical="top" wrapText="1" readingOrder="1"/>
    </xf>
    <xf numFmtId="1" fontId="0" fillId="33" borderId="18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 readingOrder="1"/>
    </xf>
    <xf numFmtId="2" fontId="4" fillId="33" borderId="18" xfId="0" applyNumberFormat="1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right"/>
    </xf>
    <xf numFmtId="0" fontId="6" fillId="33" borderId="0" xfId="0" applyFont="1" applyFill="1" applyAlignment="1">
      <alignment horizontal="right" wrapText="1"/>
    </xf>
    <xf numFmtId="4" fontId="0" fillId="33" borderId="11" xfId="0" applyNumberFormat="1" applyFill="1" applyBorder="1" applyAlignment="1">
      <alignment horizontal="center"/>
    </xf>
    <xf numFmtId="1" fontId="4" fillId="33" borderId="23" xfId="0" applyNumberFormat="1" applyFont="1" applyFill="1" applyBorder="1" applyAlignment="1">
      <alignment textRotation="90" wrapText="1"/>
    </xf>
    <xf numFmtId="1" fontId="4" fillId="33" borderId="24" xfId="0" applyNumberFormat="1" applyFont="1" applyFill="1" applyBorder="1" applyAlignment="1">
      <alignment textRotation="90" wrapText="1"/>
    </xf>
    <xf numFmtId="1" fontId="4" fillId="33" borderId="25" xfId="0" applyNumberFormat="1" applyFont="1" applyFill="1" applyBorder="1" applyAlignment="1">
      <alignment horizontal="center" textRotation="90" wrapText="1"/>
    </xf>
    <xf numFmtId="1" fontId="4" fillId="33" borderId="26" xfId="0" applyNumberFormat="1" applyFont="1" applyFill="1" applyBorder="1" applyAlignment="1">
      <alignment horizontal="center" textRotation="90" wrapText="1"/>
    </xf>
    <xf numFmtId="1" fontId="4" fillId="33" borderId="27" xfId="0" applyNumberFormat="1" applyFont="1" applyFill="1" applyBorder="1" applyAlignment="1">
      <alignment horizontal="center"/>
    </xf>
    <xf numFmtId="1" fontId="4" fillId="33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1"/>
  <sheetViews>
    <sheetView tabSelected="1" zoomScalePageLayoutView="0" workbookViewId="0" topLeftCell="A1">
      <selection activeCell="R41" sqref="R41"/>
    </sheetView>
  </sheetViews>
  <sheetFormatPr defaultColWidth="9.00390625" defaultRowHeight="12.75"/>
  <cols>
    <col min="1" max="1" width="39.25390625" style="2" customWidth="1"/>
    <col min="2" max="2" width="11.125" style="3" hidden="1" customWidth="1"/>
    <col min="3" max="3" width="0" style="4" hidden="1" customWidth="1"/>
    <col min="4" max="4" width="10.375" style="4" hidden="1" customWidth="1"/>
    <col min="5" max="16" width="9.25390625" style="4" hidden="1" customWidth="1"/>
    <col min="17" max="17" width="25.75390625" style="4" customWidth="1"/>
    <col min="18" max="18" width="16.25390625" style="3" customWidth="1"/>
    <col min="19" max="20" width="13.875" style="3" bestFit="1" customWidth="1"/>
    <col min="21" max="16384" width="9.125" style="3" customWidth="1"/>
  </cols>
  <sheetData>
    <row r="2" ht="12.75">
      <c r="R2" s="66" t="s">
        <v>73</v>
      </c>
    </row>
    <row r="3" ht="12.75">
      <c r="R3" s="66" t="s">
        <v>56</v>
      </c>
    </row>
    <row r="4" spans="1:20" ht="12.75">
      <c r="A4" s="78" t="s">
        <v>61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12.75">
      <c r="A5" s="4"/>
      <c r="B5" s="4"/>
      <c r="Q5" s="79" t="s">
        <v>57</v>
      </c>
      <c r="R5" s="79"/>
      <c r="S5" s="4"/>
      <c r="T5" s="4"/>
    </row>
    <row r="6" spans="1:20" ht="12.75">
      <c r="A6" s="4"/>
      <c r="B6" s="4"/>
      <c r="Q6" s="79" t="s">
        <v>77</v>
      </c>
      <c r="R6" s="79"/>
      <c r="S6" s="4"/>
      <c r="T6" s="4"/>
    </row>
    <row r="7" spans="1:20" ht="12.75">
      <c r="A7" s="4"/>
      <c r="B7" s="4"/>
      <c r="Q7" s="79" t="s">
        <v>78</v>
      </c>
      <c r="R7" s="79"/>
      <c r="S7" s="4"/>
      <c r="T7" s="4"/>
    </row>
    <row r="8" ht="12.75">
      <c r="R8" s="66" t="s">
        <v>82</v>
      </c>
    </row>
    <row r="9" spans="1:18" ht="12.75" customHeight="1">
      <c r="A9" s="80" t="s">
        <v>81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26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25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18" ht="25.5" customHeight="1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7" t="s">
        <v>76</v>
      </c>
    </row>
    <row r="13" spans="1:18" ht="13.5" customHeight="1" thickBot="1">
      <c r="A13" s="75" t="s">
        <v>54</v>
      </c>
      <c r="B13" s="69" t="s">
        <v>18</v>
      </c>
      <c r="C13" s="71" t="s">
        <v>17</v>
      </c>
      <c r="D13" s="73" t="s">
        <v>4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5" t="s">
        <v>52</v>
      </c>
      <c r="R13" s="77">
        <v>2024</v>
      </c>
    </row>
    <row r="14" spans="1:18" ht="26.25" customHeight="1" thickBot="1">
      <c r="A14" s="81"/>
      <c r="B14" s="70"/>
      <c r="C14" s="72"/>
      <c r="D14" s="7" t="s">
        <v>5</v>
      </c>
      <c r="E14" s="8" t="s">
        <v>6</v>
      </c>
      <c r="F14" s="8" t="s">
        <v>7</v>
      </c>
      <c r="G14" s="8" t="s">
        <v>8</v>
      </c>
      <c r="H14" s="8" t="s">
        <v>9</v>
      </c>
      <c r="I14" s="8" t="s">
        <v>10</v>
      </c>
      <c r="J14" s="8" t="s">
        <v>11</v>
      </c>
      <c r="K14" s="8" t="s">
        <v>12</v>
      </c>
      <c r="L14" s="8" t="s">
        <v>13</v>
      </c>
      <c r="M14" s="8" t="s">
        <v>16</v>
      </c>
      <c r="N14" s="8" t="s">
        <v>14</v>
      </c>
      <c r="O14" s="8" t="s">
        <v>15</v>
      </c>
      <c r="P14" s="9"/>
      <c r="Q14" s="76"/>
      <c r="R14" s="77"/>
    </row>
    <row r="15" spans="1:18" ht="25.5">
      <c r="A15" s="10" t="s">
        <v>25</v>
      </c>
      <c r="B15" s="11" t="e">
        <f>#REF!+B33+B32+#REF!+B28+B26+B22+B17+B36</f>
        <v>#REF!</v>
      </c>
      <c r="C15" s="12" t="e">
        <f>C17+C22+C26+C28+#REF!+C32+C33+C35+#REF!+C36</f>
        <v>#REF!</v>
      </c>
      <c r="D15" s="12" t="e">
        <f>D17+D22+D26+D28+#REF!+D32+D33+D35+#REF!+D36</f>
        <v>#REF!</v>
      </c>
      <c r="E15" s="12" t="e">
        <f>E17+E22+E26+E28+#REF!+E32+E33+E35+#REF!+E36</f>
        <v>#REF!</v>
      </c>
      <c r="F15" s="12" t="e">
        <f>F17+F22+F26+F28+#REF!+F32+F33+F35+#REF!+F36</f>
        <v>#REF!</v>
      </c>
      <c r="G15" s="12" t="e">
        <f>G17+G22+G26+G28+#REF!+G32+G33+G35+#REF!+G36</f>
        <v>#REF!</v>
      </c>
      <c r="H15" s="12" t="e">
        <f>H17+H22+H26+H28+#REF!+H32+H33+H35+#REF!+H36</f>
        <v>#REF!</v>
      </c>
      <c r="I15" s="12" t="e">
        <f>I17+I22+I26+I28+#REF!+I32+I33+I35+#REF!+I36</f>
        <v>#REF!</v>
      </c>
      <c r="J15" s="12" t="e">
        <f>J17+J22+J26+J28+#REF!+J32+J33+J35+#REF!+J36</f>
        <v>#REF!</v>
      </c>
      <c r="K15" s="12" t="e">
        <f>K17+K22+K26+K28+#REF!+K32+K33+K35+#REF!+K36</f>
        <v>#REF!</v>
      </c>
      <c r="L15" s="12" t="e">
        <f>L17+L22+L26+L28+#REF!+L32+L33+L35+#REF!+L36</f>
        <v>#REF!</v>
      </c>
      <c r="M15" s="12" t="e">
        <f>M17+M22+M26+M28+#REF!+M32+M33+M35+#REF!+M36</f>
        <v>#REF!</v>
      </c>
      <c r="N15" s="12" t="e">
        <f>N17+N22+N26+N28+#REF!+N32+N33+N35+#REF!+N36</f>
        <v>#REF!</v>
      </c>
      <c r="O15" s="12" t="e">
        <f>O17+O22+O26+O28+#REF!+O32+O33+O35+#REF!+O36</f>
        <v>#REF!</v>
      </c>
      <c r="P15" s="13" t="e">
        <f>P17+P22+P26+P28+#REF!+P32+P33+P35+#REF!+P36</f>
        <v>#REF!</v>
      </c>
      <c r="Q15" s="14" t="s">
        <v>30</v>
      </c>
      <c r="R15" s="15">
        <f>R16+R31</f>
        <v>234895309.3</v>
      </c>
    </row>
    <row r="16" spans="1:20" ht="12.75">
      <c r="A16" s="16" t="s">
        <v>53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/>
      <c r="R16" s="21">
        <f>R17+R20+R22+R26+R28</f>
        <v>190227418.3</v>
      </c>
      <c r="S16" s="22"/>
      <c r="T16" s="22"/>
    </row>
    <row r="17" spans="1:18" ht="17.25" customHeight="1">
      <c r="A17" s="23" t="s">
        <v>22</v>
      </c>
      <c r="B17" s="24">
        <f>SUM(B18+B19)</f>
        <v>17657286</v>
      </c>
      <c r="C17" s="25">
        <f aca="true" t="shared" si="0" ref="C17:R17">C18+C19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6">
        <f t="shared" si="0"/>
        <v>0</v>
      </c>
      <c r="Q17" s="14" t="s">
        <v>31</v>
      </c>
      <c r="R17" s="27">
        <f t="shared" si="0"/>
        <v>141142014</v>
      </c>
    </row>
    <row r="18" spans="1:18" ht="12.75" customHeight="1">
      <c r="A18" s="28" t="s">
        <v>19</v>
      </c>
      <c r="B18" s="29">
        <v>300000</v>
      </c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3" t="s">
        <v>46</v>
      </c>
      <c r="R18" s="68">
        <v>309598</v>
      </c>
    </row>
    <row r="19" spans="1:18" ht="12.75" customHeight="1">
      <c r="A19" s="28" t="s">
        <v>0</v>
      </c>
      <c r="B19" s="29">
        <v>17357286</v>
      </c>
      <c r="C19" s="30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3" t="s">
        <v>47</v>
      </c>
      <c r="R19" s="34">
        <v>140832416</v>
      </c>
    </row>
    <row r="20" spans="1:18" ht="38.25" customHeight="1">
      <c r="A20" s="38" t="s">
        <v>27</v>
      </c>
      <c r="B20" s="29"/>
      <c r="C20" s="30"/>
      <c r="D20" s="3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14" t="s">
        <v>32</v>
      </c>
      <c r="R20" s="27">
        <f>R21</f>
        <v>24622347.3</v>
      </c>
    </row>
    <row r="21" spans="1:18" ht="38.25" customHeight="1">
      <c r="A21" s="40" t="s">
        <v>50</v>
      </c>
      <c r="B21" s="29"/>
      <c r="C21" s="30"/>
      <c r="D21" s="32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1" t="s">
        <v>51</v>
      </c>
      <c r="R21" s="1">
        <v>24622347.3</v>
      </c>
    </row>
    <row r="22" spans="1:18" ht="17.25" customHeight="1">
      <c r="A22" s="23" t="s">
        <v>3</v>
      </c>
      <c r="B22" s="42">
        <f>SUM(B23:B23)</f>
        <v>465000</v>
      </c>
      <c r="C22" s="25" t="e">
        <f>C23+#REF!+#REF!</f>
        <v>#REF!</v>
      </c>
      <c r="D22" s="25" t="e">
        <f>D23+#REF!+#REF!</f>
        <v>#REF!</v>
      </c>
      <c r="E22" s="25" t="e">
        <f>E23+#REF!+#REF!</f>
        <v>#REF!</v>
      </c>
      <c r="F22" s="25" t="e">
        <f>F23+#REF!+#REF!</f>
        <v>#REF!</v>
      </c>
      <c r="G22" s="25" t="e">
        <f>G23+#REF!+#REF!</f>
        <v>#REF!</v>
      </c>
      <c r="H22" s="25" t="e">
        <f>H23+#REF!+#REF!</f>
        <v>#REF!</v>
      </c>
      <c r="I22" s="25" t="e">
        <f>I23+#REF!+#REF!</f>
        <v>#REF!</v>
      </c>
      <c r="J22" s="25" t="e">
        <f>J23+#REF!+#REF!</f>
        <v>#REF!</v>
      </c>
      <c r="K22" s="25" t="e">
        <f>K23+#REF!+#REF!</f>
        <v>#REF!</v>
      </c>
      <c r="L22" s="25" t="e">
        <f>L23+#REF!+#REF!</f>
        <v>#REF!</v>
      </c>
      <c r="M22" s="25" t="e">
        <f>M23+#REF!+#REF!</f>
        <v>#REF!</v>
      </c>
      <c r="N22" s="25" t="e">
        <f>N23+#REF!+#REF!</f>
        <v>#REF!</v>
      </c>
      <c r="O22" s="25" t="e">
        <f>O23+#REF!+#REF!</f>
        <v>#REF!</v>
      </c>
      <c r="P22" s="26" t="e">
        <f>P23+#REF!+#REF!</f>
        <v>#REF!</v>
      </c>
      <c r="Q22" s="14" t="s">
        <v>33</v>
      </c>
      <c r="R22" s="27">
        <f>R23+R24+R25</f>
        <v>18599585</v>
      </c>
    </row>
    <row r="23" spans="1:18" ht="26.25" customHeight="1">
      <c r="A23" s="28" t="s">
        <v>23</v>
      </c>
      <c r="B23" s="29">
        <v>465000</v>
      </c>
      <c r="C23" s="30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3"/>
      <c r="Q23" s="41" t="s">
        <v>45</v>
      </c>
      <c r="R23" s="1">
        <v>16700254</v>
      </c>
    </row>
    <row r="24" spans="1:18" ht="27.75" customHeight="1">
      <c r="A24" s="44" t="s">
        <v>60</v>
      </c>
      <c r="B24" s="29"/>
      <c r="C24" s="29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45" t="s">
        <v>59</v>
      </c>
      <c r="R24" s="1">
        <v>29933</v>
      </c>
    </row>
    <row r="25" spans="1:18" ht="36.75" customHeight="1">
      <c r="A25" s="46" t="s">
        <v>29</v>
      </c>
      <c r="B25" s="24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1" t="s">
        <v>44</v>
      </c>
      <c r="R25" s="1">
        <v>1869398</v>
      </c>
    </row>
    <row r="26" spans="1:18" ht="12.75">
      <c r="A26" s="38" t="s">
        <v>1</v>
      </c>
      <c r="B26" s="29">
        <f>SUM(B27:B27)</f>
        <v>1056000</v>
      </c>
      <c r="C26" s="49" t="e">
        <f>C27+#REF!</f>
        <v>#REF!</v>
      </c>
      <c r="D26" s="49" t="e">
        <f>D27+#REF!</f>
        <v>#REF!</v>
      </c>
      <c r="E26" s="49" t="e">
        <f>E27+#REF!</f>
        <v>#REF!</v>
      </c>
      <c r="F26" s="49" t="e">
        <f>F27+#REF!</f>
        <v>#REF!</v>
      </c>
      <c r="G26" s="49" t="e">
        <f>G27+#REF!</f>
        <v>#REF!</v>
      </c>
      <c r="H26" s="49" t="e">
        <f>H27+#REF!</f>
        <v>#REF!</v>
      </c>
      <c r="I26" s="49" t="e">
        <f>I27+#REF!</f>
        <v>#REF!</v>
      </c>
      <c r="J26" s="49" t="e">
        <f>J27+#REF!</f>
        <v>#REF!</v>
      </c>
      <c r="K26" s="49" t="e">
        <f>K27+#REF!</f>
        <v>#REF!</v>
      </c>
      <c r="L26" s="49" t="e">
        <f>L27+#REF!</f>
        <v>#REF!</v>
      </c>
      <c r="M26" s="49" t="e">
        <f>M27+#REF!</f>
        <v>#REF!</v>
      </c>
      <c r="N26" s="49" t="e">
        <f>N27+#REF!</f>
        <v>#REF!</v>
      </c>
      <c r="O26" s="49" t="e">
        <f>O27+#REF!</f>
        <v>#REF!</v>
      </c>
      <c r="P26" s="39" t="e">
        <f>P27+#REF!</f>
        <v>#REF!</v>
      </c>
      <c r="Q26" s="20" t="s">
        <v>34</v>
      </c>
      <c r="R26" s="21">
        <f>R27</f>
        <v>4343472</v>
      </c>
    </row>
    <row r="27" spans="1:18" ht="15.75" customHeight="1">
      <c r="A27" s="28" t="s">
        <v>20</v>
      </c>
      <c r="B27" s="29">
        <v>1056000</v>
      </c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33" t="s">
        <v>48</v>
      </c>
      <c r="R27" s="34">
        <v>4343472</v>
      </c>
    </row>
    <row r="28" spans="1:18" ht="15" customHeight="1">
      <c r="A28" s="38" t="s">
        <v>24</v>
      </c>
      <c r="B28" s="29">
        <v>1100000</v>
      </c>
      <c r="C28" s="49" t="e">
        <f>C29+#REF!</f>
        <v>#REF!</v>
      </c>
      <c r="D28" s="49" t="e">
        <f>D29+#REF!</f>
        <v>#REF!</v>
      </c>
      <c r="E28" s="49" t="e">
        <f>E29+#REF!</f>
        <v>#REF!</v>
      </c>
      <c r="F28" s="49" t="e">
        <f>F29+#REF!</f>
        <v>#REF!</v>
      </c>
      <c r="G28" s="49" t="e">
        <f>G29+#REF!</f>
        <v>#REF!</v>
      </c>
      <c r="H28" s="49" t="e">
        <f>H29+#REF!</f>
        <v>#REF!</v>
      </c>
      <c r="I28" s="49" t="e">
        <f>I29+#REF!</f>
        <v>#REF!</v>
      </c>
      <c r="J28" s="49" t="e">
        <f>J29+#REF!</f>
        <v>#REF!</v>
      </c>
      <c r="K28" s="49" t="e">
        <f>K29+#REF!</f>
        <v>#REF!</v>
      </c>
      <c r="L28" s="49" t="e">
        <f>L29+#REF!</f>
        <v>#REF!</v>
      </c>
      <c r="M28" s="49" t="e">
        <f>M29+#REF!</f>
        <v>#REF!</v>
      </c>
      <c r="N28" s="49" t="e">
        <f>N29+#REF!</f>
        <v>#REF!</v>
      </c>
      <c r="O28" s="49" t="e">
        <f>O29+#REF!</f>
        <v>#REF!</v>
      </c>
      <c r="P28" s="39" t="e">
        <f>P29+#REF!</f>
        <v>#REF!</v>
      </c>
      <c r="Q28" s="20" t="s">
        <v>35</v>
      </c>
      <c r="R28" s="21">
        <f>R29+R30</f>
        <v>1520000</v>
      </c>
    </row>
    <row r="29" spans="1:18" ht="39" customHeight="1">
      <c r="A29" s="28" t="s">
        <v>21</v>
      </c>
      <c r="B29" s="29"/>
      <c r="C29" s="30"/>
      <c r="D29" s="31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9"/>
      <c r="Q29" s="41" t="s">
        <v>43</v>
      </c>
      <c r="R29" s="1">
        <v>1515000</v>
      </c>
    </row>
    <row r="30" spans="1:18" ht="39" customHeight="1">
      <c r="A30" s="28" t="s">
        <v>26</v>
      </c>
      <c r="B30" s="29"/>
      <c r="C30" s="30"/>
      <c r="D30" s="31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9"/>
      <c r="Q30" s="41" t="s">
        <v>49</v>
      </c>
      <c r="R30" s="1">
        <v>5000</v>
      </c>
    </row>
    <row r="31" spans="1:20" ht="18.75" customHeight="1">
      <c r="A31" s="23" t="s">
        <v>55</v>
      </c>
      <c r="B31" s="29"/>
      <c r="C31" s="30"/>
      <c r="D31" s="32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14"/>
      <c r="R31" s="21">
        <f>R32+R33+R34+R35+R36</f>
        <v>44667891</v>
      </c>
      <c r="S31" s="22"/>
      <c r="T31" s="22"/>
    </row>
    <row r="32" spans="1:21" ht="54" customHeight="1">
      <c r="A32" s="50" t="s">
        <v>68</v>
      </c>
      <c r="B32" s="36" t="e">
        <f>#REF!</f>
        <v>#REF!</v>
      </c>
      <c r="C32" s="51" t="e">
        <f>#REF!+#REF!+#REF!+#REF!</f>
        <v>#REF!</v>
      </c>
      <c r="D32" s="51" t="e">
        <f>#REF!+#REF!+#REF!+#REF!</f>
        <v>#REF!</v>
      </c>
      <c r="E32" s="51" t="e">
        <f>#REF!+#REF!+#REF!+#REF!</f>
        <v>#REF!</v>
      </c>
      <c r="F32" s="51" t="e">
        <f>#REF!+#REF!+#REF!+#REF!</f>
        <v>#REF!</v>
      </c>
      <c r="G32" s="51" t="e">
        <f>#REF!+#REF!+#REF!+#REF!</f>
        <v>#REF!</v>
      </c>
      <c r="H32" s="51" t="e">
        <f>#REF!+#REF!+#REF!+#REF!</f>
        <v>#REF!</v>
      </c>
      <c r="I32" s="51" t="e">
        <f>#REF!+#REF!+#REF!+#REF!</f>
        <v>#REF!</v>
      </c>
      <c r="J32" s="51" t="e">
        <f>#REF!+#REF!+#REF!+#REF!</f>
        <v>#REF!</v>
      </c>
      <c r="K32" s="51" t="e">
        <f>#REF!+#REF!+#REF!+#REF!</f>
        <v>#REF!</v>
      </c>
      <c r="L32" s="51" t="e">
        <f>#REF!+#REF!+#REF!+#REF!</f>
        <v>#REF!</v>
      </c>
      <c r="M32" s="51" t="e">
        <f>#REF!+#REF!+#REF!+#REF!</f>
        <v>#REF!</v>
      </c>
      <c r="N32" s="51" t="e">
        <f>#REF!+#REF!+#REF!+#REF!</f>
        <v>#REF!</v>
      </c>
      <c r="O32" s="51" t="e">
        <f>#REF!+#REF!+#REF!+#REF!</f>
        <v>#REF!</v>
      </c>
      <c r="P32" s="37" t="e">
        <f>#REF!+#REF!+#REF!+#REF!</f>
        <v>#REF!</v>
      </c>
      <c r="Q32" s="41" t="s">
        <v>36</v>
      </c>
      <c r="R32" s="1">
        <v>10550000</v>
      </c>
      <c r="U32" s="3" t="s">
        <v>28</v>
      </c>
    </row>
    <row r="33" spans="1:18" ht="27" customHeight="1">
      <c r="A33" s="50" t="s">
        <v>69</v>
      </c>
      <c r="B33" s="42">
        <v>280000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8"/>
      <c r="Q33" s="41" t="s">
        <v>41</v>
      </c>
      <c r="R33" s="1">
        <v>903299</v>
      </c>
    </row>
    <row r="34" spans="1:24" ht="35.25" customHeight="1">
      <c r="A34" s="50" t="s">
        <v>70</v>
      </c>
      <c r="B34" s="36"/>
      <c r="C34" s="5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1" t="s">
        <v>37</v>
      </c>
      <c r="R34" s="1">
        <v>4957000</v>
      </c>
      <c r="X34" s="3" t="s">
        <v>75</v>
      </c>
    </row>
    <row r="35" spans="1:18" ht="26.25" customHeight="1">
      <c r="A35" s="50" t="s">
        <v>71</v>
      </c>
      <c r="B35" s="42"/>
      <c r="C35" s="55" t="e">
        <f>#REF!+#REF!</f>
        <v>#REF!</v>
      </c>
      <c r="D35" s="55" t="e">
        <f>#REF!+#REF!</f>
        <v>#REF!</v>
      </c>
      <c r="E35" s="55" t="e">
        <f>#REF!+#REF!</f>
        <v>#REF!</v>
      </c>
      <c r="F35" s="55" t="e">
        <f>#REF!+#REF!</f>
        <v>#REF!</v>
      </c>
      <c r="G35" s="55" t="e">
        <f>#REF!+#REF!</f>
        <v>#REF!</v>
      </c>
      <c r="H35" s="55" t="e">
        <f>#REF!+#REF!</f>
        <v>#REF!</v>
      </c>
      <c r="I35" s="55" t="e">
        <f>#REF!+#REF!</f>
        <v>#REF!</v>
      </c>
      <c r="J35" s="55" t="e">
        <f>#REF!+#REF!</f>
        <v>#REF!</v>
      </c>
      <c r="K35" s="55" t="e">
        <f>#REF!+#REF!</f>
        <v>#REF!</v>
      </c>
      <c r="L35" s="55" t="e">
        <f>#REF!+#REF!</f>
        <v>#REF!</v>
      </c>
      <c r="M35" s="55" t="e">
        <f>#REF!+#REF!</f>
        <v>#REF!</v>
      </c>
      <c r="N35" s="55" t="e">
        <f>#REF!+#REF!</f>
        <v>#REF!</v>
      </c>
      <c r="O35" s="55" t="e">
        <f>#REF!+#REF!</f>
        <v>#REF!</v>
      </c>
      <c r="P35" s="56" t="e">
        <f>#REF!+#REF!</f>
        <v>#REF!</v>
      </c>
      <c r="Q35" s="41" t="s">
        <v>38</v>
      </c>
      <c r="R35" s="1">
        <v>27200000</v>
      </c>
    </row>
    <row r="36" spans="1:18" ht="17.25" customHeight="1">
      <c r="A36" s="50" t="s">
        <v>72</v>
      </c>
      <c r="B36" s="36">
        <v>300000</v>
      </c>
      <c r="C36" s="5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3"/>
      <c r="Q36" s="41" t="s">
        <v>39</v>
      </c>
      <c r="R36" s="1">
        <v>1057592</v>
      </c>
    </row>
    <row r="37" spans="1:18" ht="12.75">
      <c r="A37" s="38" t="s">
        <v>2</v>
      </c>
      <c r="B37" s="29"/>
      <c r="C37" s="30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20" t="s">
        <v>40</v>
      </c>
      <c r="R37" s="21">
        <f>R38+R39+R40</f>
        <v>305833922.25</v>
      </c>
    </row>
    <row r="38" spans="1:18" ht="12.75">
      <c r="A38" s="28" t="s">
        <v>62</v>
      </c>
      <c r="B38" s="29"/>
      <c r="C38" s="30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3" t="s">
        <v>65</v>
      </c>
      <c r="R38" s="34">
        <v>17255212.43</v>
      </c>
    </row>
    <row r="39" spans="1:18" ht="12.75">
      <c r="A39" s="28" t="s">
        <v>63</v>
      </c>
      <c r="B39" s="29"/>
      <c r="C39" s="30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57" t="s">
        <v>66</v>
      </c>
      <c r="R39" s="34">
        <v>271266360.5</v>
      </c>
    </row>
    <row r="40" spans="1:18" ht="12.75">
      <c r="A40" s="28" t="s">
        <v>64</v>
      </c>
      <c r="B40" s="29"/>
      <c r="C40" s="30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57" t="s">
        <v>67</v>
      </c>
      <c r="R40" s="34">
        <v>17312349.32</v>
      </c>
    </row>
    <row r="41" spans="1:18" ht="13.5" customHeight="1">
      <c r="A41" s="38" t="s">
        <v>42</v>
      </c>
      <c r="B41" s="29" t="e">
        <f>#REF!</f>
        <v>#REF!</v>
      </c>
      <c r="C41" s="58" t="e">
        <f>#REF!+#REF!</f>
        <v>#REF!</v>
      </c>
      <c r="D41" s="58" t="e">
        <f>#REF!+#REF!</f>
        <v>#REF!</v>
      </c>
      <c r="E41" s="58" t="e">
        <f>#REF!+#REF!</f>
        <v>#REF!</v>
      </c>
      <c r="F41" s="58" t="e">
        <f>#REF!+#REF!</f>
        <v>#REF!</v>
      </c>
      <c r="G41" s="58" t="e">
        <f>#REF!+#REF!</f>
        <v>#REF!</v>
      </c>
      <c r="H41" s="58" t="e">
        <f>#REF!+#REF!</f>
        <v>#REF!</v>
      </c>
      <c r="I41" s="58" t="e">
        <f>#REF!+#REF!</f>
        <v>#REF!</v>
      </c>
      <c r="J41" s="58" t="e">
        <f>#REF!+#REF!</f>
        <v>#REF!</v>
      </c>
      <c r="K41" s="58" t="e">
        <f>#REF!+#REF!</f>
        <v>#REF!</v>
      </c>
      <c r="L41" s="58" t="e">
        <f>#REF!+#REF!</f>
        <v>#REF!</v>
      </c>
      <c r="M41" s="58" t="e">
        <f>#REF!+#REF!</f>
        <v>#REF!</v>
      </c>
      <c r="N41" s="58" t="e">
        <f>#REF!+#REF!</f>
        <v>#REF!</v>
      </c>
      <c r="O41" s="58" t="e">
        <f>#REF!+#REF!</f>
        <v>#REF!</v>
      </c>
      <c r="P41" s="59" t="e">
        <f>#REF!+#REF!</f>
        <v>#REF!</v>
      </c>
      <c r="Q41" s="38"/>
      <c r="R41" s="21">
        <f>R15+R37</f>
        <v>540729231.55</v>
      </c>
    </row>
    <row r="42" spans="1:17" ht="12.75">
      <c r="A42" s="60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3"/>
      <c r="N42" s="63"/>
      <c r="O42" s="63"/>
      <c r="P42" s="63"/>
      <c r="Q42" s="63"/>
    </row>
    <row r="43" spans="2:17" ht="12.75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2:17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2:17" ht="12.75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2:17" ht="12.7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2:17" ht="12.7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2:17" ht="12.75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2:17" ht="12.7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ht="12.75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7" ht="12.7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ht="12.7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ht="12.7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ht="12.75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2:17" ht="12.75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ht="12.75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2:17" ht="14.25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ht="14.25"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ht="14.25"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ht="14.2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ht="14.25">
      <c r="B61" s="64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ht="14.25"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ht="14.25">
      <c r="B63" s="64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ht="14.25">
      <c r="B64" s="64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ht="14.25">
      <c r="B65" s="64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ht="14.25"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ht="14.25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ht="12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ht="12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ht="12.7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</sheetData>
  <sheetProtection/>
  <mergeCells count="11">
    <mergeCell ref="A13:A14"/>
    <mergeCell ref="B13:B14"/>
    <mergeCell ref="C13:C14"/>
    <mergeCell ref="D13:P13"/>
    <mergeCell ref="Q13:Q14"/>
    <mergeCell ref="R13:R14"/>
    <mergeCell ref="A4:T4"/>
    <mergeCell ref="Q5:R5"/>
    <mergeCell ref="Q6:R6"/>
    <mergeCell ref="Q7:R7"/>
    <mergeCell ref="A9:R11"/>
  </mergeCells>
  <printOptions/>
  <pageMargins left="0.5905511811023623" right="0" top="0" bottom="0" header="0.5118110236220472" footer="0.5118110236220472"/>
  <pageSetup fitToHeight="50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25">
      <selection activeCell="S40" sqref="S40"/>
    </sheetView>
  </sheetViews>
  <sheetFormatPr defaultColWidth="9.00390625" defaultRowHeight="12.75"/>
  <cols>
    <col min="1" max="1" width="39.25390625" style="2" customWidth="1"/>
    <col min="2" max="2" width="11.125" style="3" hidden="1" customWidth="1"/>
    <col min="3" max="3" width="0" style="4" hidden="1" customWidth="1"/>
    <col min="4" max="4" width="10.375" style="4" hidden="1" customWidth="1"/>
    <col min="5" max="16" width="9.25390625" style="4" hidden="1" customWidth="1"/>
    <col min="17" max="17" width="25.75390625" style="4" customWidth="1"/>
    <col min="18" max="18" width="16.75390625" style="3" customWidth="1"/>
    <col min="19" max="19" width="14.375" style="3" customWidth="1"/>
    <col min="20" max="21" width="13.875" style="3" bestFit="1" customWidth="1"/>
    <col min="22" max="16384" width="9.125" style="3" customWidth="1"/>
  </cols>
  <sheetData>
    <row r="1" spans="18:19" ht="12.75">
      <c r="R1" s="79" t="s">
        <v>74</v>
      </c>
      <c r="S1" s="79"/>
    </row>
    <row r="2" spans="18:19" ht="12.75">
      <c r="R2" s="79" t="s">
        <v>56</v>
      </c>
      <c r="S2" s="79"/>
    </row>
    <row r="3" spans="1:21" ht="12.75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2.75">
      <c r="A4" s="4"/>
      <c r="B4" s="4"/>
      <c r="Q4" s="79" t="s">
        <v>57</v>
      </c>
      <c r="R4" s="79"/>
      <c r="S4" s="79"/>
      <c r="T4" s="4"/>
      <c r="U4" s="4"/>
    </row>
    <row r="5" spans="1:21" ht="12.75">
      <c r="A5" s="4"/>
      <c r="B5" s="4"/>
      <c r="Q5" s="79" t="s">
        <v>77</v>
      </c>
      <c r="R5" s="79"/>
      <c r="S5" s="79"/>
      <c r="T5" s="4"/>
      <c r="U5" s="4"/>
    </row>
    <row r="6" spans="1:21" ht="12.75">
      <c r="A6" s="4"/>
      <c r="B6" s="4"/>
      <c r="Q6" s="79" t="s">
        <v>78</v>
      </c>
      <c r="R6" s="79"/>
      <c r="S6" s="79"/>
      <c r="T6" s="4"/>
      <c r="U6" s="4"/>
    </row>
    <row r="7" spans="18:19" ht="12.75">
      <c r="R7" s="79" t="s">
        <v>79</v>
      </c>
      <c r="S7" s="79"/>
    </row>
    <row r="8" spans="1:19" ht="26.25" customHeight="1">
      <c r="A8" s="80" t="s">
        <v>80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ht="26.2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19" ht="1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19" ht="1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 t="s">
        <v>76</v>
      </c>
    </row>
    <row r="12" spans="1:19" ht="13.5" customHeight="1" thickBot="1">
      <c r="A12" s="75" t="s">
        <v>54</v>
      </c>
      <c r="B12" s="69" t="s">
        <v>18</v>
      </c>
      <c r="C12" s="71" t="s">
        <v>17</v>
      </c>
      <c r="D12" s="73" t="s">
        <v>4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 t="s">
        <v>52</v>
      </c>
      <c r="R12" s="77">
        <v>2025</v>
      </c>
      <c r="S12" s="77">
        <v>2026</v>
      </c>
    </row>
    <row r="13" spans="1:19" ht="26.25" customHeight="1" thickBot="1">
      <c r="A13" s="81"/>
      <c r="B13" s="70"/>
      <c r="C13" s="72"/>
      <c r="D13" s="7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8" t="s">
        <v>11</v>
      </c>
      <c r="K13" s="8" t="s">
        <v>12</v>
      </c>
      <c r="L13" s="8" t="s">
        <v>13</v>
      </c>
      <c r="M13" s="8" t="s">
        <v>16</v>
      </c>
      <c r="N13" s="8" t="s">
        <v>14</v>
      </c>
      <c r="O13" s="8" t="s">
        <v>15</v>
      </c>
      <c r="P13" s="9"/>
      <c r="Q13" s="76"/>
      <c r="R13" s="77"/>
      <c r="S13" s="77"/>
    </row>
    <row r="14" spans="1:19" ht="25.5">
      <c r="A14" s="10" t="s">
        <v>25</v>
      </c>
      <c r="B14" s="11" t="e">
        <f>#REF!+B32+B31+#REF!+B27+B25+B21+B16+B35</f>
        <v>#REF!</v>
      </c>
      <c r="C14" s="12" t="e">
        <f>C16+C21+C25+C27+#REF!+C31+C32+C34+#REF!+C35</f>
        <v>#REF!</v>
      </c>
      <c r="D14" s="12" t="e">
        <f>D16+D21+D25+D27+#REF!+D31+D32+D34+#REF!+D35</f>
        <v>#REF!</v>
      </c>
      <c r="E14" s="12" t="e">
        <f>E16+E21+E25+E27+#REF!+E31+E32+E34+#REF!+E35</f>
        <v>#REF!</v>
      </c>
      <c r="F14" s="12" t="e">
        <f>F16+F21+F25+F27+#REF!+F31+F32+F34+#REF!+F35</f>
        <v>#REF!</v>
      </c>
      <c r="G14" s="12" t="e">
        <f>G16+G21+G25+G27+#REF!+G31+G32+G34+#REF!+G35</f>
        <v>#REF!</v>
      </c>
      <c r="H14" s="12" t="e">
        <f>H16+H21+H25+H27+#REF!+H31+H32+H34+#REF!+H35</f>
        <v>#REF!</v>
      </c>
      <c r="I14" s="12" t="e">
        <f>I16+I21+I25+I27+#REF!+I31+I32+I34+#REF!+I35</f>
        <v>#REF!</v>
      </c>
      <c r="J14" s="12" t="e">
        <f>J16+J21+J25+J27+#REF!+J31+J32+J34+#REF!+J35</f>
        <v>#REF!</v>
      </c>
      <c r="K14" s="12" t="e">
        <f>K16+K21+K25+K27+#REF!+K31+K32+K34+#REF!+K35</f>
        <v>#REF!</v>
      </c>
      <c r="L14" s="12" t="e">
        <f>L16+L21+L25+L27+#REF!+L31+L32+L34+#REF!+L35</f>
        <v>#REF!</v>
      </c>
      <c r="M14" s="12" t="e">
        <f>M16+M21+M25+M27+#REF!+M31+M32+M34+#REF!+M35</f>
        <v>#REF!</v>
      </c>
      <c r="N14" s="12" t="e">
        <f>N16+N21+N25+N27+#REF!+N31+N32+N34+#REF!+N35</f>
        <v>#REF!</v>
      </c>
      <c r="O14" s="12" t="e">
        <f>O16+O21+O25+O27+#REF!+O31+O32+O34+#REF!+O35</f>
        <v>#REF!</v>
      </c>
      <c r="P14" s="13" t="e">
        <f>P16+P21+P25+P27+#REF!+P31+P32+P34+#REF!+P35</f>
        <v>#REF!</v>
      </c>
      <c r="Q14" s="14" t="s">
        <v>30</v>
      </c>
      <c r="R14" s="15">
        <f>R15+R30</f>
        <v>240526357.78</v>
      </c>
      <c r="S14" s="15">
        <f>S15+S30</f>
        <v>243953475.98</v>
      </c>
    </row>
    <row r="15" spans="1:21" ht="12.75">
      <c r="A15" s="16" t="s">
        <v>53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/>
      <c r="R15" s="21">
        <f>R16+R19+R21+R25+R27</f>
        <v>195847434.78</v>
      </c>
      <c r="S15" s="21">
        <f>S16+S19+S21+S25+S27</f>
        <v>199265428.98</v>
      </c>
      <c r="T15" s="22"/>
      <c r="U15" s="22"/>
    </row>
    <row r="16" spans="1:19" ht="17.25" customHeight="1">
      <c r="A16" s="23" t="s">
        <v>22</v>
      </c>
      <c r="B16" s="24">
        <f>SUM(B17+B18)</f>
        <v>17657286</v>
      </c>
      <c r="C16" s="25">
        <f aca="true" t="shared" si="0" ref="C16:S16">C17+C18</f>
        <v>0</v>
      </c>
      <c r="D16" s="25">
        <f t="shared" si="0"/>
        <v>0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5">
        <f t="shared" si="0"/>
        <v>0</v>
      </c>
      <c r="L16" s="25">
        <f t="shared" si="0"/>
        <v>0</v>
      </c>
      <c r="M16" s="25">
        <f t="shared" si="0"/>
        <v>0</v>
      </c>
      <c r="N16" s="25">
        <f t="shared" si="0"/>
        <v>0</v>
      </c>
      <c r="O16" s="25">
        <f t="shared" si="0"/>
        <v>0</v>
      </c>
      <c r="P16" s="26">
        <f t="shared" si="0"/>
        <v>0</v>
      </c>
      <c r="Q16" s="14" t="s">
        <v>31</v>
      </c>
      <c r="R16" s="27">
        <f t="shared" si="0"/>
        <v>144588428</v>
      </c>
      <c r="S16" s="27">
        <f t="shared" si="0"/>
        <v>146322601</v>
      </c>
    </row>
    <row r="17" spans="1:19" ht="12.75" customHeight="1">
      <c r="A17" s="28" t="s">
        <v>19</v>
      </c>
      <c r="B17" s="29">
        <v>300000</v>
      </c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33" t="s">
        <v>46</v>
      </c>
      <c r="R17" s="34">
        <v>321982</v>
      </c>
      <c r="S17" s="34"/>
    </row>
    <row r="18" spans="1:19" ht="12.75" customHeight="1">
      <c r="A18" s="28" t="s">
        <v>0</v>
      </c>
      <c r="B18" s="29">
        <v>17357286</v>
      </c>
      <c r="C18" s="30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3" t="s">
        <v>47</v>
      </c>
      <c r="R18" s="34">
        <v>144266446</v>
      </c>
      <c r="S18" s="34">
        <v>146322601</v>
      </c>
    </row>
    <row r="19" spans="1:19" ht="38.25" customHeight="1">
      <c r="A19" s="38" t="s">
        <v>27</v>
      </c>
      <c r="B19" s="29"/>
      <c r="C19" s="30"/>
      <c r="D19" s="32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14" t="s">
        <v>32</v>
      </c>
      <c r="R19" s="27">
        <f>R20</f>
        <v>25725343.78</v>
      </c>
      <c r="S19" s="27">
        <f>S20</f>
        <v>26277820.98</v>
      </c>
    </row>
    <row r="20" spans="1:19" ht="38.25" customHeight="1">
      <c r="A20" s="40" t="s">
        <v>50</v>
      </c>
      <c r="B20" s="29"/>
      <c r="C20" s="30"/>
      <c r="D20" s="3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1" t="s">
        <v>51</v>
      </c>
      <c r="R20" s="1">
        <v>25725343.78</v>
      </c>
      <c r="S20" s="1">
        <v>26277820.98</v>
      </c>
    </row>
    <row r="21" spans="1:19" ht="17.25" customHeight="1">
      <c r="A21" s="23" t="s">
        <v>3</v>
      </c>
      <c r="B21" s="42">
        <f>SUM(B22:B22)</f>
        <v>465000</v>
      </c>
      <c r="C21" s="25" t="e">
        <f>C22+#REF!+#REF!</f>
        <v>#REF!</v>
      </c>
      <c r="D21" s="25" t="e">
        <f>D22+#REF!+#REF!</f>
        <v>#REF!</v>
      </c>
      <c r="E21" s="25" t="e">
        <f>E22+#REF!+#REF!</f>
        <v>#REF!</v>
      </c>
      <c r="F21" s="25" t="e">
        <f>F22+#REF!+#REF!</f>
        <v>#REF!</v>
      </c>
      <c r="G21" s="25" t="e">
        <f>G22+#REF!+#REF!</f>
        <v>#REF!</v>
      </c>
      <c r="H21" s="25" t="e">
        <f>H22+#REF!+#REF!</f>
        <v>#REF!</v>
      </c>
      <c r="I21" s="25" t="e">
        <f>I22+#REF!+#REF!</f>
        <v>#REF!</v>
      </c>
      <c r="J21" s="25" t="e">
        <f>J22+#REF!+#REF!</f>
        <v>#REF!</v>
      </c>
      <c r="K21" s="25" t="e">
        <f>K22+#REF!+#REF!</f>
        <v>#REF!</v>
      </c>
      <c r="L21" s="25" t="e">
        <f>L22+#REF!+#REF!</f>
        <v>#REF!</v>
      </c>
      <c r="M21" s="25" t="e">
        <f>M22+#REF!+#REF!</f>
        <v>#REF!</v>
      </c>
      <c r="N21" s="25" t="e">
        <f>N22+#REF!+#REF!</f>
        <v>#REF!</v>
      </c>
      <c r="O21" s="25" t="e">
        <f>O22+#REF!+#REF!</f>
        <v>#REF!</v>
      </c>
      <c r="P21" s="26" t="e">
        <f>P22+#REF!+#REF!</f>
        <v>#REF!</v>
      </c>
      <c r="Q21" s="14" t="s">
        <v>33</v>
      </c>
      <c r="R21" s="27">
        <f>R22+R23+R24</f>
        <v>19620294</v>
      </c>
      <c r="S21" s="27">
        <f>S22+S23+S24</f>
        <v>20701311</v>
      </c>
    </row>
    <row r="22" spans="1:19" ht="26.25" customHeight="1">
      <c r="A22" s="28" t="s">
        <v>23</v>
      </c>
      <c r="B22" s="29">
        <v>465000</v>
      </c>
      <c r="C22" s="3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3"/>
      <c r="Q22" s="41" t="s">
        <v>45</v>
      </c>
      <c r="R22" s="1">
        <v>17702269</v>
      </c>
      <c r="S22" s="1">
        <v>18764405</v>
      </c>
    </row>
    <row r="23" spans="1:19" ht="23.25" customHeight="1">
      <c r="A23" s="44" t="s">
        <v>60</v>
      </c>
      <c r="B23" s="29"/>
      <c r="C23" s="29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45" t="s">
        <v>59</v>
      </c>
      <c r="R23" s="1">
        <v>29933</v>
      </c>
      <c r="S23" s="1">
        <v>29933</v>
      </c>
    </row>
    <row r="24" spans="1:19" ht="36" customHeight="1">
      <c r="A24" s="46" t="s">
        <v>29</v>
      </c>
      <c r="B24" s="24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1" t="s">
        <v>44</v>
      </c>
      <c r="R24" s="1">
        <v>1888092</v>
      </c>
      <c r="S24" s="1">
        <v>1906973</v>
      </c>
    </row>
    <row r="25" spans="1:19" ht="12.75">
      <c r="A25" s="38" t="s">
        <v>1</v>
      </c>
      <c r="B25" s="29">
        <f>SUM(B26:B26)</f>
        <v>1056000</v>
      </c>
      <c r="C25" s="49" t="e">
        <f>C26+#REF!</f>
        <v>#REF!</v>
      </c>
      <c r="D25" s="49" t="e">
        <f>D26+#REF!</f>
        <v>#REF!</v>
      </c>
      <c r="E25" s="49" t="e">
        <f>E26+#REF!</f>
        <v>#REF!</v>
      </c>
      <c r="F25" s="49" t="e">
        <f>F26+#REF!</f>
        <v>#REF!</v>
      </c>
      <c r="G25" s="49" t="e">
        <f>G26+#REF!</f>
        <v>#REF!</v>
      </c>
      <c r="H25" s="49" t="e">
        <f>H26+#REF!</f>
        <v>#REF!</v>
      </c>
      <c r="I25" s="49" t="e">
        <f>I26+#REF!</f>
        <v>#REF!</v>
      </c>
      <c r="J25" s="49" t="e">
        <f>J26+#REF!</f>
        <v>#REF!</v>
      </c>
      <c r="K25" s="49" t="e">
        <f>K26+#REF!</f>
        <v>#REF!</v>
      </c>
      <c r="L25" s="49" t="e">
        <f>L26+#REF!</f>
        <v>#REF!</v>
      </c>
      <c r="M25" s="49" t="e">
        <f>M26+#REF!</f>
        <v>#REF!</v>
      </c>
      <c r="N25" s="49" t="e">
        <f>N26+#REF!</f>
        <v>#REF!</v>
      </c>
      <c r="O25" s="49" t="e">
        <f>O26+#REF!</f>
        <v>#REF!</v>
      </c>
      <c r="P25" s="39" t="e">
        <f>P26+#REF!</f>
        <v>#REF!</v>
      </c>
      <c r="Q25" s="20" t="s">
        <v>34</v>
      </c>
      <c r="R25" s="21">
        <f>R26</f>
        <v>4378219</v>
      </c>
      <c r="S25" s="21">
        <f>S26</f>
        <v>4413245</v>
      </c>
    </row>
    <row r="26" spans="1:19" ht="15.75" customHeight="1">
      <c r="A26" s="28" t="s">
        <v>20</v>
      </c>
      <c r="B26" s="29">
        <v>1056000</v>
      </c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3" t="s">
        <v>48</v>
      </c>
      <c r="R26" s="34">
        <v>4378219</v>
      </c>
      <c r="S26" s="34">
        <v>4413245</v>
      </c>
    </row>
    <row r="27" spans="1:19" ht="15" customHeight="1">
      <c r="A27" s="38" t="s">
        <v>24</v>
      </c>
      <c r="B27" s="29">
        <v>1100000</v>
      </c>
      <c r="C27" s="49" t="e">
        <f>C28+#REF!</f>
        <v>#REF!</v>
      </c>
      <c r="D27" s="49" t="e">
        <f>D28+#REF!</f>
        <v>#REF!</v>
      </c>
      <c r="E27" s="49" t="e">
        <f>E28+#REF!</f>
        <v>#REF!</v>
      </c>
      <c r="F27" s="49" t="e">
        <f>F28+#REF!</f>
        <v>#REF!</v>
      </c>
      <c r="G27" s="49" t="e">
        <f>G28+#REF!</f>
        <v>#REF!</v>
      </c>
      <c r="H27" s="49" t="e">
        <f>H28+#REF!</f>
        <v>#REF!</v>
      </c>
      <c r="I27" s="49" t="e">
        <f>I28+#REF!</f>
        <v>#REF!</v>
      </c>
      <c r="J27" s="49" t="e">
        <f>J28+#REF!</f>
        <v>#REF!</v>
      </c>
      <c r="K27" s="49" t="e">
        <f>K28+#REF!</f>
        <v>#REF!</v>
      </c>
      <c r="L27" s="49" t="e">
        <f>L28+#REF!</f>
        <v>#REF!</v>
      </c>
      <c r="M27" s="49" t="e">
        <f>M28+#REF!</f>
        <v>#REF!</v>
      </c>
      <c r="N27" s="49" t="e">
        <f>N28+#REF!</f>
        <v>#REF!</v>
      </c>
      <c r="O27" s="49" t="e">
        <f>O28+#REF!</f>
        <v>#REF!</v>
      </c>
      <c r="P27" s="39" t="e">
        <f>P28+#REF!</f>
        <v>#REF!</v>
      </c>
      <c r="Q27" s="20" t="s">
        <v>35</v>
      </c>
      <c r="R27" s="21">
        <f>R28+R29</f>
        <v>1535150</v>
      </c>
      <c r="S27" s="21">
        <f>S28+S29</f>
        <v>1550451</v>
      </c>
    </row>
    <row r="28" spans="1:19" ht="36.75" customHeight="1">
      <c r="A28" s="28" t="s">
        <v>21</v>
      </c>
      <c r="B28" s="29"/>
      <c r="C28" s="30"/>
      <c r="D28" s="31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9"/>
      <c r="Q28" s="41" t="s">
        <v>43</v>
      </c>
      <c r="R28" s="1">
        <v>1530150</v>
      </c>
      <c r="S28" s="1">
        <v>1545451</v>
      </c>
    </row>
    <row r="29" spans="1:19" ht="39" customHeight="1">
      <c r="A29" s="28" t="s">
        <v>26</v>
      </c>
      <c r="B29" s="29"/>
      <c r="C29" s="30"/>
      <c r="D29" s="31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9"/>
      <c r="Q29" s="41" t="s">
        <v>49</v>
      </c>
      <c r="R29" s="1">
        <v>5000</v>
      </c>
      <c r="S29" s="1">
        <v>5000</v>
      </c>
    </row>
    <row r="30" spans="1:21" ht="18.75" customHeight="1">
      <c r="A30" s="23" t="s">
        <v>55</v>
      </c>
      <c r="B30" s="29"/>
      <c r="C30" s="30"/>
      <c r="D30" s="3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14"/>
      <c r="R30" s="21">
        <f>R31+R32+R33+R34+R35</f>
        <v>44678923</v>
      </c>
      <c r="S30" s="21">
        <f>S31+S32+S33+S34+S35</f>
        <v>44688047</v>
      </c>
      <c r="T30" s="22"/>
      <c r="U30" s="22"/>
    </row>
    <row r="31" spans="1:22" ht="54.75" customHeight="1">
      <c r="A31" s="50" t="s">
        <v>68</v>
      </c>
      <c r="B31" s="36" t="e">
        <f>#REF!</f>
        <v>#REF!</v>
      </c>
      <c r="C31" s="51" t="e">
        <f>#REF!+#REF!+#REF!+#REF!</f>
        <v>#REF!</v>
      </c>
      <c r="D31" s="51" t="e">
        <f>#REF!+#REF!+#REF!+#REF!</f>
        <v>#REF!</v>
      </c>
      <c r="E31" s="51" t="e">
        <f>#REF!+#REF!+#REF!+#REF!</f>
        <v>#REF!</v>
      </c>
      <c r="F31" s="51" t="e">
        <f>#REF!+#REF!+#REF!+#REF!</f>
        <v>#REF!</v>
      </c>
      <c r="G31" s="51" t="e">
        <f>#REF!+#REF!+#REF!+#REF!</f>
        <v>#REF!</v>
      </c>
      <c r="H31" s="51" t="e">
        <f>#REF!+#REF!+#REF!+#REF!</f>
        <v>#REF!</v>
      </c>
      <c r="I31" s="51" t="e">
        <f>#REF!+#REF!+#REF!+#REF!</f>
        <v>#REF!</v>
      </c>
      <c r="J31" s="51" t="e">
        <f>#REF!+#REF!+#REF!+#REF!</f>
        <v>#REF!</v>
      </c>
      <c r="K31" s="51" t="e">
        <f>#REF!+#REF!+#REF!+#REF!</f>
        <v>#REF!</v>
      </c>
      <c r="L31" s="51" t="e">
        <f>#REF!+#REF!+#REF!+#REF!</f>
        <v>#REF!</v>
      </c>
      <c r="M31" s="51" t="e">
        <f>#REF!+#REF!+#REF!+#REF!</f>
        <v>#REF!</v>
      </c>
      <c r="N31" s="51" t="e">
        <f>#REF!+#REF!+#REF!+#REF!</f>
        <v>#REF!</v>
      </c>
      <c r="O31" s="51" t="e">
        <f>#REF!+#REF!+#REF!+#REF!</f>
        <v>#REF!</v>
      </c>
      <c r="P31" s="37" t="e">
        <f>#REF!+#REF!+#REF!+#REF!</f>
        <v>#REF!</v>
      </c>
      <c r="Q31" s="41" t="s">
        <v>36</v>
      </c>
      <c r="R31" s="1">
        <v>10550000</v>
      </c>
      <c r="S31" s="1">
        <v>10550000</v>
      </c>
      <c r="V31" s="3" t="s">
        <v>28</v>
      </c>
    </row>
    <row r="32" spans="1:19" ht="39" customHeight="1">
      <c r="A32" s="50" t="s">
        <v>69</v>
      </c>
      <c r="B32" s="42">
        <v>280000</v>
      </c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8"/>
      <c r="Q32" s="41" t="s">
        <v>41</v>
      </c>
      <c r="R32" s="1">
        <v>912331</v>
      </c>
      <c r="S32" s="1">
        <v>921455</v>
      </c>
    </row>
    <row r="33" spans="1:19" ht="30" customHeight="1">
      <c r="A33" s="50" t="s">
        <v>70</v>
      </c>
      <c r="B33" s="36"/>
      <c r="C33" s="5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1" t="s">
        <v>37</v>
      </c>
      <c r="R33" s="1">
        <v>4959000</v>
      </c>
      <c r="S33" s="1">
        <v>4959000</v>
      </c>
    </row>
    <row r="34" spans="1:19" ht="30" customHeight="1">
      <c r="A34" s="50" t="s">
        <v>71</v>
      </c>
      <c r="B34" s="42"/>
      <c r="C34" s="55" t="e">
        <f>#REF!+#REF!</f>
        <v>#REF!</v>
      </c>
      <c r="D34" s="55" t="e">
        <f>#REF!+#REF!</f>
        <v>#REF!</v>
      </c>
      <c r="E34" s="55" t="e">
        <f>#REF!+#REF!</f>
        <v>#REF!</v>
      </c>
      <c r="F34" s="55" t="e">
        <f>#REF!+#REF!</f>
        <v>#REF!</v>
      </c>
      <c r="G34" s="55" t="e">
        <f>#REF!+#REF!</f>
        <v>#REF!</v>
      </c>
      <c r="H34" s="55" t="e">
        <f>#REF!+#REF!</f>
        <v>#REF!</v>
      </c>
      <c r="I34" s="55" t="e">
        <f>#REF!+#REF!</f>
        <v>#REF!</v>
      </c>
      <c r="J34" s="55" t="e">
        <f>#REF!+#REF!</f>
        <v>#REF!</v>
      </c>
      <c r="K34" s="55" t="e">
        <f>#REF!+#REF!</f>
        <v>#REF!</v>
      </c>
      <c r="L34" s="55" t="e">
        <f>#REF!+#REF!</f>
        <v>#REF!</v>
      </c>
      <c r="M34" s="55" t="e">
        <f>#REF!+#REF!</f>
        <v>#REF!</v>
      </c>
      <c r="N34" s="55" t="e">
        <f>#REF!+#REF!</f>
        <v>#REF!</v>
      </c>
      <c r="O34" s="55" t="e">
        <f>#REF!+#REF!</f>
        <v>#REF!</v>
      </c>
      <c r="P34" s="56" t="e">
        <f>#REF!+#REF!</f>
        <v>#REF!</v>
      </c>
      <c r="Q34" s="41" t="s">
        <v>38</v>
      </c>
      <c r="R34" s="1">
        <v>27200000</v>
      </c>
      <c r="S34" s="1">
        <v>27200000</v>
      </c>
    </row>
    <row r="35" spans="1:19" ht="16.5" customHeight="1">
      <c r="A35" s="50" t="s">
        <v>72</v>
      </c>
      <c r="B35" s="36">
        <v>300000</v>
      </c>
      <c r="C35" s="5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3"/>
      <c r="Q35" s="41" t="s">
        <v>39</v>
      </c>
      <c r="R35" s="1">
        <v>1057592</v>
      </c>
      <c r="S35" s="1">
        <v>1057592</v>
      </c>
    </row>
    <row r="36" spans="1:19" ht="12.75">
      <c r="A36" s="38" t="s">
        <v>2</v>
      </c>
      <c r="B36" s="29"/>
      <c r="C36" s="30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20" t="s">
        <v>40</v>
      </c>
      <c r="R36" s="21">
        <f>R37+R38+R39</f>
        <v>305453979.03</v>
      </c>
      <c r="S36" s="21">
        <f>S37+S38+S39</f>
        <v>303471814.11</v>
      </c>
    </row>
    <row r="37" spans="1:19" ht="12.75">
      <c r="A37" s="28" t="s">
        <v>62</v>
      </c>
      <c r="B37" s="29"/>
      <c r="C37" s="30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 t="s">
        <v>65</v>
      </c>
      <c r="R37" s="34">
        <v>19040292.21</v>
      </c>
      <c r="S37" s="34">
        <v>19483810.29</v>
      </c>
    </row>
    <row r="38" spans="1:19" ht="12.75">
      <c r="A38" s="28" t="s">
        <v>63</v>
      </c>
      <c r="B38" s="29"/>
      <c r="C38" s="30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57" t="s">
        <v>66</v>
      </c>
      <c r="R38" s="34">
        <v>269274086.5</v>
      </c>
      <c r="S38" s="34">
        <v>266416899.5</v>
      </c>
    </row>
    <row r="39" spans="1:19" ht="12.75">
      <c r="A39" s="28" t="s">
        <v>64</v>
      </c>
      <c r="B39" s="29"/>
      <c r="C39" s="30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57" t="s">
        <v>67</v>
      </c>
      <c r="R39" s="34">
        <v>17139600.32</v>
      </c>
      <c r="S39" s="34">
        <v>17571104.32</v>
      </c>
    </row>
    <row r="40" spans="1:19" ht="13.5" customHeight="1">
      <c r="A40" s="38" t="s">
        <v>42</v>
      </c>
      <c r="B40" s="29" t="e">
        <f>#REF!</f>
        <v>#REF!</v>
      </c>
      <c r="C40" s="58" t="e">
        <f>#REF!+#REF!</f>
        <v>#REF!</v>
      </c>
      <c r="D40" s="58" t="e">
        <f>#REF!+#REF!</f>
        <v>#REF!</v>
      </c>
      <c r="E40" s="58" t="e">
        <f>#REF!+#REF!</f>
        <v>#REF!</v>
      </c>
      <c r="F40" s="58" t="e">
        <f>#REF!+#REF!</f>
        <v>#REF!</v>
      </c>
      <c r="G40" s="58" t="e">
        <f>#REF!+#REF!</f>
        <v>#REF!</v>
      </c>
      <c r="H40" s="58" t="e">
        <f>#REF!+#REF!</f>
        <v>#REF!</v>
      </c>
      <c r="I40" s="58" t="e">
        <f>#REF!+#REF!</f>
        <v>#REF!</v>
      </c>
      <c r="J40" s="58" t="e">
        <f>#REF!+#REF!</f>
        <v>#REF!</v>
      </c>
      <c r="K40" s="58" t="e">
        <f>#REF!+#REF!</f>
        <v>#REF!</v>
      </c>
      <c r="L40" s="58" t="e">
        <f>#REF!+#REF!</f>
        <v>#REF!</v>
      </c>
      <c r="M40" s="58" t="e">
        <f>#REF!+#REF!</f>
        <v>#REF!</v>
      </c>
      <c r="N40" s="58" t="e">
        <f>#REF!+#REF!</f>
        <v>#REF!</v>
      </c>
      <c r="O40" s="58" t="e">
        <f>#REF!+#REF!</f>
        <v>#REF!</v>
      </c>
      <c r="P40" s="59" t="e">
        <f>#REF!+#REF!</f>
        <v>#REF!</v>
      </c>
      <c r="Q40" s="38"/>
      <c r="R40" s="21">
        <f>R14+R36</f>
        <v>545980336.81</v>
      </c>
      <c r="S40" s="21">
        <f>S14+S36</f>
        <v>547425290.09</v>
      </c>
    </row>
    <row r="41" spans="1:17" ht="12.75">
      <c r="A41" s="60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3"/>
      <c r="N41" s="63"/>
      <c r="O41" s="63"/>
      <c r="P41" s="63"/>
      <c r="Q41" s="63"/>
    </row>
    <row r="42" spans="2:17" ht="12.75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17" ht="12.7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2:17" ht="12.75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2:17" ht="12.7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2:17" ht="12.7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2:17" ht="12.75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2:17" ht="12.7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ht="12.75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7" ht="12.7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ht="12.7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ht="12.7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ht="12.75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2:17" ht="12.75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ht="14.25"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ht="14.25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ht="14.25"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ht="14.25"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ht="14.2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ht="14.25">
      <c r="B61" s="64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ht="14.25"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ht="14.25">
      <c r="B63" s="64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ht="14.25">
      <c r="B64" s="64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ht="14.25">
      <c r="B65" s="64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ht="14.25"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ht="12.7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ht="12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ht="12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</sheetData>
  <sheetProtection/>
  <mergeCells count="15">
    <mergeCell ref="S12:S13"/>
    <mergeCell ref="A12:A13"/>
    <mergeCell ref="Q4:S4"/>
    <mergeCell ref="Q5:S5"/>
    <mergeCell ref="Q6:S6"/>
    <mergeCell ref="B12:B13"/>
    <mergeCell ref="C12:C13"/>
    <mergeCell ref="D12:P12"/>
    <mergeCell ref="Q12:Q13"/>
    <mergeCell ref="A8:S10"/>
    <mergeCell ref="R1:S1"/>
    <mergeCell ref="R2:S2"/>
    <mergeCell ref="R7:S7"/>
    <mergeCell ref="R12:R13"/>
    <mergeCell ref="A3:U3"/>
  </mergeCells>
  <printOptions/>
  <pageMargins left="0.5905511811023623" right="0" top="0" bottom="0" header="0.5118110236220472" footer="0.5118110236220472"/>
  <pageSetup fitToHeight="5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Медынь</dc:creator>
  <cp:keywords/>
  <dc:description/>
  <cp:lastModifiedBy>Medyn2</cp:lastModifiedBy>
  <cp:lastPrinted>2023-11-16T06:09:48Z</cp:lastPrinted>
  <dcterms:created xsi:type="dcterms:W3CDTF">2006-09-26T04:09:48Z</dcterms:created>
  <dcterms:modified xsi:type="dcterms:W3CDTF">2023-11-16T11:20:34Z</dcterms:modified>
  <cp:category/>
  <cp:version/>
  <cp:contentType/>
  <cp:contentStatus/>
</cp:coreProperties>
</file>